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1_PROJEKTY\4726SKM\5-WRK\5.4-OWN\03_PW\03_MST\MP\"/>
    </mc:Choice>
  </mc:AlternateContent>
  <xr:revisionPtr revIDLastSave="0" documentId="13_ncr:1_{95C98402-1316-410D-97D6-D9DA1C9236CF}" xr6:coauthVersionLast="45" xr6:coauthVersionMax="45" xr10:uidLastSave="{00000000-0000-0000-0000-000000000000}"/>
  <bookViews>
    <workbookView xWindow="12735" yWindow="240" windowWidth="14415" windowHeight="15180" firstSheet="3" activeTab="5" xr2:uid="{96F5C457-1C4D-4C70-ACE9-03494272B748}"/>
  </bookViews>
  <sheets>
    <sheet name="str tyt_PRB" sheetId="3" r:id="rId1"/>
    <sheet name="PRB" sheetId="1" r:id="rId2"/>
    <sheet name="str tyt_KI" sheetId="4" r:id="rId3"/>
    <sheet name="KI" sheetId="2" r:id="rId4"/>
    <sheet name="zestawienie materiałów" sheetId="5" r:id="rId5"/>
    <sheet name="zestawienie sprzętu" sheetId="6" r:id="rId6"/>
  </sheets>
  <definedNames>
    <definedName name="_xlnm.Print_Area" localSheetId="2">'str tyt_KI'!$A$1:$I$47</definedName>
    <definedName name="_xlnm.Print_Area" localSheetId="0">'str tyt_PRB'!$A$1:$I$47</definedName>
    <definedName name="_xlnm.Print_Titles" localSheetId="3">KI!$1:$4</definedName>
    <definedName name="_xlnm.Print_Titles" localSheetId="1">PRB!$1:$4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4" i="2" l="1"/>
  <c r="H44" i="2" s="1"/>
  <c r="F35" i="2"/>
  <c r="H35" i="2" s="1"/>
  <c r="F56" i="1" l="1"/>
  <c r="G70" i="2"/>
  <c r="G55" i="2"/>
  <c r="G53" i="2"/>
  <c r="F78" i="2" l="1"/>
  <c r="H78" i="2" s="1"/>
  <c r="F71" i="2" l="1"/>
  <c r="F72" i="2"/>
  <c r="H72" i="2" s="1"/>
  <c r="F70" i="2"/>
  <c r="F62" i="2"/>
  <c r="H62" i="2" s="1"/>
  <c r="F45" i="2"/>
  <c r="H45" i="2" s="1"/>
  <c r="F9" i="2" l="1"/>
  <c r="F12" i="2"/>
  <c r="F13" i="2"/>
  <c r="F14" i="2"/>
  <c r="F15" i="2"/>
  <c r="F16" i="2"/>
  <c r="F17" i="2"/>
  <c r="F20" i="2"/>
  <c r="F21" i="2"/>
  <c r="F22" i="2"/>
  <c r="F23" i="2"/>
  <c r="F24" i="2"/>
  <c r="F25" i="2"/>
  <c r="F26" i="2"/>
  <c r="F29" i="2"/>
  <c r="F30" i="2"/>
  <c r="F31" i="2"/>
  <c r="F32" i="2"/>
  <c r="F33" i="2"/>
  <c r="F34" i="2"/>
  <c r="F36" i="2"/>
  <c r="F39" i="2"/>
  <c r="F40" i="2"/>
  <c r="F41" i="2"/>
  <c r="F42" i="2"/>
  <c r="F43" i="2"/>
  <c r="F46" i="2"/>
  <c r="F47" i="2"/>
  <c r="F48" i="2"/>
  <c r="F49" i="2"/>
  <c r="F52" i="2"/>
  <c r="F53" i="2"/>
  <c r="F54" i="2"/>
  <c r="F55" i="2"/>
  <c r="F56" i="2"/>
  <c r="F57" i="2"/>
  <c r="F60" i="2"/>
  <c r="F61" i="2"/>
  <c r="F65" i="2"/>
  <c r="F66" i="2"/>
  <c r="F69" i="2"/>
  <c r="F73" i="2"/>
  <c r="F74" i="2"/>
  <c r="F75" i="2"/>
  <c r="F76" i="2"/>
  <c r="F77" i="2"/>
  <c r="F8" i="2"/>
  <c r="H77" i="2" l="1"/>
  <c r="H9" i="2"/>
  <c r="H13" i="2"/>
  <c r="H14" i="2"/>
  <c r="H15" i="2"/>
  <c r="H16" i="2"/>
  <c r="H17" i="2"/>
  <c r="H21" i="2"/>
  <c r="H23" i="2"/>
  <c r="H24" i="2"/>
  <c r="H26" i="2"/>
  <c r="H31" i="2"/>
  <c r="H33" i="2"/>
  <c r="H34" i="2"/>
  <c r="H36" i="2"/>
  <c r="H40" i="2"/>
  <c r="H42" i="2"/>
  <c r="H43" i="2"/>
  <c r="H47" i="2"/>
  <c r="H49" i="2"/>
  <c r="H53" i="2"/>
  <c r="H55" i="2"/>
  <c r="H57" i="2"/>
  <c r="H61" i="2"/>
  <c r="H63" i="2" s="1"/>
  <c r="H66" i="2"/>
  <c r="H67" i="2" s="1"/>
  <c r="H70" i="2"/>
  <c r="H71" i="2"/>
  <c r="H74" i="2"/>
  <c r="H75" i="2"/>
  <c r="H8" i="2"/>
  <c r="H79" i="2" l="1"/>
  <c r="H10" i="2"/>
  <c r="H58" i="2"/>
  <c r="H37" i="2"/>
  <c r="H27" i="2"/>
  <c r="H18" i="2"/>
  <c r="H50" i="2"/>
  <c r="H80" i="2" l="1"/>
  <c r="H81" i="2" s="1"/>
  <c r="H82" i="2" s="1"/>
</calcChain>
</file>

<file path=xl/sharedStrings.xml><?xml version="1.0" encoding="utf-8"?>
<sst xmlns="http://schemas.openxmlformats.org/spreadsheetml/2006/main" count="908" uniqueCount="392">
  <si>
    <t xml:space="preserve">PRZEDMIAR ROBÓT
Prace w ramach inwestycji: "Modernizacja peronu SKM na stacji Gdynia Orłowo"
Etap A - Modernizacja peronu
Obiekty inżynieryjne - przejście pod torami
</t>
  </si>
  <si>
    <t>Lp.</t>
  </si>
  <si>
    <t>Nr STWiORB</t>
  </si>
  <si>
    <t>Podstawa</t>
  </si>
  <si>
    <t>Wyszczególnienie elementów rozliczeniowych</t>
  </si>
  <si>
    <t>Jednostka</t>
  </si>
  <si>
    <t>Ilość</t>
  </si>
  <si>
    <t>CENA</t>
  </si>
  <si>
    <t>2</t>
  </si>
  <si>
    <t>3</t>
  </si>
  <si>
    <t>4</t>
  </si>
  <si>
    <t>5</t>
  </si>
  <si>
    <t>6</t>
  </si>
  <si>
    <t>7</t>
  </si>
  <si>
    <t>ROBOTY POMIAROWE</t>
  </si>
  <si>
    <t>PRZYGOTOWANIE TERENU POD BUDOWĘ</t>
  </si>
  <si>
    <t>ST.01.00.</t>
  </si>
  <si>
    <t>Roboty pomiarowe</t>
  </si>
  <si>
    <t>x</t>
  </si>
  <si>
    <t>cena rynkowa</t>
  </si>
  <si>
    <t>- roboty pomiarowe dla potrzeb budowy/modernizacji/remontu  obiektu inżynierskiego w terenie równinnym</t>
  </si>
  <si>
    <t>kpl.</t>
  </si>
  <si>
    <t>- wykonanie geodezyjnej dokumentacji powykonawczej obiektu</t>
  </si>
  <si>
    <t>ryczałt</t>
  </si>
  <si>
    <t>m</t>
  </si>
  <si>
    <t>szt.</t>
  </si>
  <si>
    <t>ROBOTY PRZYGOTOWAWCZE</t>
  </si>
  <si>
    <t>Wyburzenie obiektów budowlanych i inżynierskich wraz z utylizacją:</t>
  </si>
  <si>
    <t>kg</t>
  </si>
  <si>
    <t>KNR 2-33 0808-02
KNR 2-33 0301-05
KNR 2-33 0301-08
KNR 2-33 0301-09</t>
  </si>
  <si>
    <t>- demontaż elementów stalowych</t>
  </si>
  <si>
    <t xml:space="preserve">KNR 2-33 0808-06
KNR 4-04 1103-04 1103-05 
</t>
  </si>
  <si>
    <t>- rozbiórka elementów żelbetowych</t>
  </si>
  <si>
    <t>- rozbiórka istniejącego odwodnieia</t>
  </si>
  <si>
    <t xml:space="preserve">KNR 4-04 0504-03
KNR 4-04 1103-04 1103-05 
</t>
  </si>
  <si>
    <t>- rozbiórka posadzki w przejściu i na schodach</t>
  </si>
  <si>
    <t>- rozbiórka elementów drewnianych (poręcze)</t>
  </si>
  <si>
    <t>FUNDAMENTOWANIE</t>
  </si>
  <si>
    <t>Wykopy pod fundamenty w gruncie wraz z zabezpieczeniem</t>
  </si>
  <si>
    <t xml:space="preserve">BCD II kw 2020 poz 97 str 24
KNR 2-01 0305-02 0214-04 </t>
  </si>
  <si>
    <t>Zasypanie wykopów wraz z zagęszczeniem</t>
  </si>
  <si>
    <t>KNR 2-01 0503-02
KNR 2-01 0503-02</t>
  </si>
  <si>
    <t xml:space="preserve">-  zasypanie wnęki za ścianami (odtworzenie nasypu) wraz z zagęszczeniem do Is=1,0÷1,03 </t>
  </si>
  <si>
    <t>KNR 2-01 0229-02
KNR 2-01 0503-02
KNR 2-01 0503-02</t>
  </si>
  <si>
    <t xml:space="preserve">-  formowanie zasypki strefy przejściowej wraz z zagęszczeniem do Is=1,0÷1,03 - gruntem (Ps, Pr, Po) </t>
  </si>
  <si>
    <t xml:space="preserve">KNR 2-02 1101-01 z.sz. 5.4. 9913 </t>
  </si>
  <si>
    <t>Strefa przejściowa</t>
  </si>
  <si>
    <t>BCD II kw 2020 poz 258 str 75</t>
  </si>
  <si>
    <t>- wkonanie stref przejściowych na dojazdach do obiektu</t>
  </si>
  <si>
    <t>ZBROJENIE</t>
  </si>
  <si>
    <t>Zbrojenie betonu stalą klasy A-I, A-II, A-III</t>
  </si>
  <si>
    <t>- wykonanie i montaż zbrojenia elementów obiektu stalą klasy A-I</t>
  </si>
  <si>
    <t>KNR 2-33 0717-05</t>
  </si>
  <si>
    <t>- warstwy ochronnej na izolacji</t>
  </si>
  <si>
    <t>- wykonanie i montaż zbrojenia elementów obiektu stalą klasy A-IIIN</t>
  </si>
  <si>
    <t>KNR 2-33 0404-03
KNR 2-33 0405-03</t>
  </si>
  <si>
    <t>- szyb windowy</t>
  </si>
  <si>
    <t>- schody</t>
  </si>
  <si>
    <t>-konstrukcja przejścia (po usunieciu otworu po windzie)</t>
  </si>
  <si>
    <t>BETON</t>
  </si>
  <si>
    <t>Beton podpór w elementach o grubości &lt; 60 cm</t>
  </si>
  <si>
    <t xml:space="preserve">KNR 2-02 0207-04 0207-07 </t>
  </si>
  <si>
    <t>- wykonanie szyb windowego z betonu B30/37</t>
  </si>
  <si>
    <t xml:space="preserve">Beton ustroju niosącego w elementach o grubości &lt; 60 cm </t>
  </si>
  <si>
    <t>KNR 2-33 0402-01
KNR 2-33 0409-01</t>
  </si>
  <si>
    <t>- wykonanie płyty ustroju nośnego z betonu klasy B45 (C35/45) w deskowaniu</t>
  </si>
  <si>
    <t>- wykonanie warstwy ochronnej na izolacji, zbrojonej siatką\ z betonu klasy B25 (C20/25) w deskowaniu</t>
  </si>
  <si>
    <t>Beton schodów (dotyczy schodów wykonywanych „na mokro”)</t>
  </si>
  <si>
    <t xml:space="preserve">KNR 2-02 0218-02 0218-06 </t>
  </si>
  <si>
    <t>- wykonanie schodów monolitycznych z betonu klasy B35 (C30/37) w deskowaniu</t>
  </si>
  <si>
    <t>Beton klasy poniżej C20/25 (B25) bez deskowania</t>
  </si>
  <si>
    <t>- podbudowa pod posadzkę C20/25 -podbudowa posadzkę oraz na schodach</t>
  </si>
  <si>
    <t>- ułożenie i zagęszczenie warstwy z betonu klasy B15 (C12/15) pod schody i szyb windowy</t>
  </si>
  <si>
    <t>IZOLACJE</t>
  </si>
  <si>
    <t>Izolacja powłokowa asfaltowa układana "na zimno"</t>
  </si>
  <si>
    <t>KNR 2-33 0713-03
KNR 2-33 0713-07</t>
  </si>
  <si>
    <t>- wykonanie izolacji pionowej i poziomej powierzchni podziemnych betonu - poprzez trzykrotne posmarowanie materiałem powłokowym do izolacji na zimno wraz z zagruntowaniem</t>
  </si>
  <si>
    <t xml:space="preserve">Izolacja na bazie żywic poliuretanowych i epoksydowych </t>
  </si>
  <si>
    <t>BCD II kw poz 243 str 74
KNR AT-33 0403-01
KNR AT-33 0403-01</t>
  </si>
  <si>
    <t>- wykonanie izolacji pionowej i poziomej wewnętrznych powierzchni podziemnych betonu przejścia oraz zewnętrznej górnej powierzchni rygla   materiałem na bazie żywic epoksydowych i poliuretanowych o wysokiej odporności chemicznej i mechanicznej niewymagająca stosowania warstwy ochronnej</t>
  </si>
  <si>
    <t>Izolacja przeciwwodna membranowa</t>
  </si>
  <si>
    <t>KNR 2-33 0716-02</t>
  </si>
  <si>
    <t>- wykonanie izolacji na betonie wyrównawczym pod schodami - poprzez przyklejenie kompoytów z wytłoczonej membrany poliolefinowej (FPO)</t>
  </si>
  <si>
    <t>URZĄDZENIA DYLATACYJNE</t>
  </si>
  <si>
    <t>Dylatacja - wypełnienie przerw</t>
  </si>
  <si>
    <t>BCD II kw 2020 poz 216 str 72</t>
  </si>
  <si>
    <t>ELEMENTY ZABEZPIECZAJĄCE</t>
  </si>
  <si>
    <t>Poręcze na obiektach mostowych</t>
  </si>
  <si>
    <t xml:space="preserve">KNR 2-02 1209-02
KNR 2-13 1009-02
</t>
  </si>
  <si>
    <t>- montaż poręczy stalowej na obiekcie inżynierskim - poręcz na dwóch poziomach 75 i 90cm montowana do ściany konstrukcji schodów</t>
  </si>
  <si>
    <t>INNE ROBOTY MOSTOWE</t>
  </si>
  <si>
    <t>1.9.3.1</t>
  </si>
  <si>
    <t>Zabezpieczenie antykorozyjne powierzchni betonowych</t>
  </si>
  <si>
    <t>BRZ II kw 2020 poz 962 str 59
BCD II kw 2020 poz 281 str 77</t>
  </si>
  <si>
    <t>- oczyszczenie i przygotowanie powierzchni betonowych oraz powierzchniowe zabezpieczenie antykorozyjne powierzchni ustroju nośnego - materiałem o minimalnej zdolności pokrywania zarysowań</t>
  </si>
  <si>
    <t>Geodezyjne pomiary odkształceń i przemieszczeń obiektu mostowego</t>
  </si>
  <si>
    <t>BRZ II kw 2020 poz 1644 str 89
https://pomiar24.pl/produkty/punkty-pomiarowe/repery</t>
  </si>
  <si>
    <t>- montaż (ustawienie) reperów stałych na gruncie</t>
  </si>
  <si>
    <t>BCD II kw 2020 poz 1644 str 89
https://pomiar24.pl/produkty/punkty-pomiarowe/repery</t>
  </si>
  <si>
    <t>- montaż (założenie) reperów na konstrukcji wraz z niezbędnymi pracami geodezyjnymi</t>
  </si>
  <si>
    <t xml:space="preserve">Płytki granitowe z przygotowaniem podłoża </t>
  </si>
  <si>
    <t>KNR 2-02 1101-02
KNR 2-02 1118-10</t>
  </si>
  <si>
    <t>- wykonanie posadzki części przelotowej i schodów z płyt granitowych o gr. 4cm</t>
  </si>
  <si>
    <t>1.1.</t>
  </si>
  <si>
    <t>1.1.1.</t>
  </si>
  <si>
    <t>1.1.1.1.</t>
  </si>
  <si>
    <t>1.1.1.2.</t>
  </si>
  <si>
    <t>1.2.</t>
  </si>
  <si>
    <t>1.2.1.</t>
  </si>
  <si>
    <t>1.2.1.1.</t>
  </si>
  <si>
    <t>1.2.1.2.</t>
  </si>
  <si>
    <t>1.2.1.3.</t>
  </si>
  <si>
    <t>1.2.1.4.</t>
  </si>
  <si>
    <t>1.2.1.5.</t>
  </si>
  <si>
    <t>1.3.</t>
  </si>
  <si>
    <t>1.3.1.</t>
  </si>
  <si>
    <t>1.3.1.1.</t>
  </si>
  <si>
    <t>1.3.2.</t>
  </si>
  <si>
    <t>1.3.2.1.</t>
  </si>
  <si>
    <t>1.3.2.2.</t>
  </si>
  <si>
    <t>1.3.3.</t>
  </si>
  <si>
    <t>1.3.3.1.</t>
  </si>
  <si>
    <t>1.4.</t>
  </si>
  <si>
    <t>1.4.1.</t>
  </si>
  <si>
    <t>1.4.1.1.</t>
  </si>
  <si>
    <t>1.4.2.</t>
  </si>
  <si>
    <t>1.4.2.2.</t>
  </si>
  <si>
    <t>1.4.2.3.</t>
  </si>
  <si>
    <t>1.4.2.4.</t>
  </si>
  <si>
    <t>1.5.</t>
  </si>
  <si>
    <t>1.5.1.</t>
  </si>
  <si>
    <t>1.5.1.1.</t>
  </si>
  <si>
    <t>1.5.2.</t>
  </si>
  <si>
    <t>1.5.2.1.</t>
  </si>
  <si>
    <t>1.5.2.2.</t>
  </si>
  <si>
    <t>1.5.3.</t>
  </si>
  <si>
    <t>1.5.3.1.</t>
  </si>
  <si>
    <t>1.5.4.</t>
  </si>
  <si>
    <t>1.5.4.1.</t>
  </si>
  <si>
    <t>1.6.</t>
  </si>
  <si>
    <t>1.6.1.</t>
  </si>
  <si>
    <t>1.6.1.1.</t>
  </si>
  <si>
    <t>1.6.2.</t>
  </si>
  <si>
    <t>1.6.2.1.</t>
  </si>
  <si>
    <t>1.6.3.</t>
  </si>
  <si>
    <t>1.6.3.1.</t>
  </si>
  <si>
    <t>1.7.</t>
  </si>
  <si>
    <t>1.7.1.</t>
  </si>
  <si>
    <t>1.7.1.1.</t>
  </si>
  <si>
    <t>1.8.</t>
  </si>
  <si>
    <t>1.8.1.</t>
  </si>
  <si>
    <t>1.8.1.1.</t>
  </si>
  <si>
    <t>1.9.</t>
  </si>
  <si>
    <t>1.9.1.</t>
  </si>
  <si>
    <t>Wartość [PLN]</t>
  </si>
  <si>
    <t>8</t>
  </si>
  <si>
    <t>Jed.</t>
  </si>
  <si>
    <t>Data opracowania:</t>
  </si>
  <si>
    <t>Roboty budowlane w zakresie wznoszenia kompletnych obiektów budowlanych lub ich części oraz roboty w zakresie inżynierii lądowej i wodnej</t>
  </si>
  <si>
    <t>45.2</t>
  </si>
  <si>
    <t>Grupa</t>
  </si>
  <si>
    <t>Roboty w zakresie burzenia i rozbiórki obiektów budowlanych: roboty ziemne</t>
  </si>
  <si>
    <t>45110000-1</t>
  </si>
  <si>
    <t>45.11</t>
  </si>
  <si>
    <t>Klasa</t>
  </si>
  <si>
    <t>Przygotowanie terenu pod budowę</t>
  </si>
  <si>
    <t>45100000-8</t>
  </si>
  <si>
    <t>45.1</t>
  </si>
  <si>
    <t>Roboty budowlane</t>
  </si>
  <si>
    <t>45000000-7</t>
  </si>
  <si>
    <t>Dział</t>
  </si>
  <si>
    <t>(klasyfikacja robót wg Wspólnego Słownika Zamówień):</t>
  </si>
  <si>
    <t>Nazwy i kody robót budowlanych objętych przedmiotem zamówienia:</t>
  </si>
  <si>
    <t>Jednostka opracowująca:</t>
  </si>
  <si>
    <t>81-002 Gdynia, ul. Morska 350A</t>
  </si>
  <si>
    <t xml:space="preserve">PKP Szybka Kolej Miejska w Trójmieście Sp. z o.o.
</t>
  </si>
  <si>
    <t>Inwestor:</t>
  </si>
  <si>
    <t>Modernizacja peronu SKM na stacji Gdynia Orłowo</t>
  </si>
  <si>
    <t>Przedsięwzięcie:</t>
  </si>
  <si>
    <t>ETAP A - Modernizacja peronu</t>
  </si>
  <si>
    <t>Etap:</t>
  </si>
  <si>
    <t>TOM II - PRZEDMIAR ROBÓT</t>
  </si>
  <si>
    <t>Nazwa opracowania:</t>
  </si>
  <si>
    <t>MATERIAŁY PRZETARGOWE</t>
  </si>
  <si>
    <t>4726-MP-II-PR-MST-03</t>
  </si>
  <si>
    <t>45200000-9</t>
  </si>
  <si>
    <t>45.22</t>
  </si>
  <si>
    <t>45220000-5</t>
  </si>
  <si>
    <t>45.221</t>
  </si>
  <si>
    <t>45221000-2</t>
  </si>
  <si>
    <t>45.23</t>
  </si>
  <si>
    <t>45230000-8</t>
  </si>
  <si>
    <t>Roboty inżynieryjne i budowlane</t>
  </si>
  <si>
    <t>Roboty budowlane w zakresie budowy mostów, tuneli, szybów i kolei podziemnych</t>
  </si>
  <si>
    <t>Roboty budowlane w zakresie budowy rurociągów, linii komunikacyjnych i elektroenergetycznych,</t>
  </si>
  <si>
    <t>RAZEM ROBOTY POMIAROWE</t>
  </si>
  <si>
    <t>RAZEM ROBOTY PRZYGOTOWAWCZE</t>
  </si>
  <si>
    <t>RAZEM FUNDAMENTOWANIE</t>
  </si>
  <si>
    <t>RAZEM ZBROJENIE</t>
  </si>
  <si>
    <t>RAZEM BETON</t>
  </si>
  <si>
    <t>RAZEM IZOLACJE</t>
  </si>
  <si>
    <t>RAZEM URZĄDZENIA DYLATACYJNE</t>
  </si>
  <si>
    <t>RAZEM ELEMENTY ZABEZPIECZAJĄCE</t>
  </si>
  <si>
    <t>RAZEM INNE ROBOTY MOSTOWE</t>
  </si>
  <si>
    <t>ŁĄCZNIE ( netto) -</t>
  </si>
  <si>
    <t>VAT:</t>
  </si>
  <si>
    <t>ŁĄCZNIE ( brutto) -</t>
  </si>
  <si>
    <t>Obiekty inżynieryjne - przejście pod torami: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</si>
  <si>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  <r>
      <rPr>
        <b/>
        <sz val="10"/>
        <rFont val="Arial CE"/>
        <family val="2"/>
        <charset val="238"/>
      </rPr>
      <t/>
    </r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</si>
  <si>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</si>
  <si>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</si>
  <si>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b/>
        <sz val="10"/>
        <rFont val="Arial CE"/>
        <family val="2"/>
        <charset val="238"/>
      </rPr>
      <t/>
    </r>
  </si>
  <si>
    <t>KNR 2-33 0717-05
KNR 2-33 0717-04</t>
  </si>
  <si>
    <t>TOM III - KOSZTORYS INWESTORSKI</t>
  </si>
  <si>
    <t>4726-MP-III-KI-MST-03</t>
  </si>
  <si>
    <t xml:space="preserve">KOSZTORYS INWESTORSKI
Prace w ramach inwestycji: "Modernizacja peronu SKM na stacji Gdynia Orłowo"
Etap A - Modernizacja peronu
Obiekty inżynieryjne - przejście pod torami
</t>
  </si>
  <si>
    <t>1.9.1.1</t>
  </si>
  <si>
    <t>1.9.2.1</t>
  </si>
  <si>
    <t>1.9.2.2</t>
  </si>
  <si>
    <t>1.9.2.</t>
  </si>
  <si>
    <t>1.9.3.</t>
  </si>
  <si>
    <t>1.9.1.2</t>
  </si>
  <si>
    <t>ST.04.01.02.</t>
  </si>
  <si>
    <t>ST.04.11.01.</t>
  </si>
  <si>
    <t>ST.04.11.04.</t>
  </si>
  <si>
    <t>ST.04.11.11</t>
  </si>
  <si>
    <t>ST.04.12.01</t>
  </si>
  <si>
    <t>ST.04.13.03.</t>
  </si>
  <si>
    <t>ST.04.13.00.</t>
  </si>
  <si>
    <t>ST.04.13.07</t>
  </si>
  <si>
    <t>ST.04.13.22.</t>
  </si>
  <si>
    <t>ST.04.15.02.</t>
  </si>
  <si>
    <t>ST.04.15.26.</t>
  </si>
  <si>
    <t>ST.04.15.32.</t>
  </si>
  <si>
    <t>ST.04.18.21.</t>
  </si>
  <si>
    <t>ST.04.19.04</t>
  </si>
  <si>
    <t>ST.04.20.08.</t>
  </si>
  <si>
    <t>ST.04.20.15.</t>
  </si>
  <si>
    <t>ST.04.20.32.</t>
  </si>
  <si>
    <t>1.7.1.2.</t>
  </si>
  <si>
    <t>-Ułożenie dylatacji systemowej ramy żelbetowej (  dylatacje między projektowanymi elementami)</t>
  </si>
  <si>
    <t xml:space="preserve">-Wymiana istniejącej dylatacji na nową </t>
  </si>
  <si>
    <t>- oczyszczenie i przygotowanie  istniejącej powierzchni pod malowanie, tynkowanie</t>
  </si>
  <si>
    <t>- oczyszczenie i przygotowanie  nowej powierzchni pod malowanie, tynkowanie</t>
  </si>
  <si>
    <t>1.9.1.3</t>
  </si>
  <si>
    <t>1.5.2.3.</t>
  </si>
  <si>
    <t>1.9.3.2</t>
  </si>
  <si>
    <t>KNR 2-02 1101-02
KNR 2-02 1118-11</t>
  </si>
  <si>
    <t>- wykonanie rynienek dla rowerów granitowych o gr. 4cm</t>
  </si>
  <si>
    <t>- wykonanie wykopów mechanicznie w gruncie kategorii III wraz z zabezpieczeniem stateczności ścian, z ewentualnymi wykopami ręcznymi, wraz z wywozem i utylizacją</t>
  </si>
  <si>
    <t>Gdańsk, 13 sierpień 2020 r</t>
  </si>
  <si>
    <t>1.4.2.5.</t>
  </si>
  <si>
    <t>1.5.2.4.</t>
  </si>
  <si>
    <t>-konstrukcja ścianki peronowej</t>
  </si>
  <si>
    <t>- wykonanie ścianki peronowej z betonu klasy B35 (C30/37) w deskowaniu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</si>
  <si>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3</t>
    </r>
  </si>
  <si>
    <t>zł</t>
  </si>
  <si>
    <t>materiały pomocnicze</t>
  </si>
  <si>
    <t>47.</t>
  </si>
  <si>
    <t>żywica poliuretanowa reaktywna Harz PU 25</t>
  </si>
  <si>
    <t>46.</t>
  </si>
  <si>
    <t>żywica epoksydowa do gruntowania podłoża Harz EP 10</t>
  </si>
  <si>
    <t>45.</t>
  </si>
  <si>
    <t>m2</t>
  </si>
  <si>
    <t>zolacje z wytłoczonej membrany poliolefinowej (FPO)</t>
  </si>
  <si>
    <t>44.</t>
  </si>
  <si>
    <t>m3</t>
  </si>
  <si>
    <t>zaprawa wapienna m. 4</t>
  </si>
  <si>
    <t>43.</t>
  </si>
  <si>
    <t>zaprawa spoinująca</t>
  </si>
  <si>
    <t>42.</t>
  </si>
  <si>
    <t>zaprawa klejąca</t>
  </si>
  <si>
    <t>41.</t>
  </si>
  <si>
    <t>zaprawa cementowo wapienna m. 15</t>
  </si>
  <si>
    <t>40.</t>
  </si>
  <si>
    <t>zaprawa cementowa M 50</t>
  </si>
  <si>
    <t>39.</t>
  </si>
  <si>
    <t>zaprawa cementowa M 12</t>
  </si>
  <si>
    <t>38.</t>
  </si>
  <si>
    <t>środek antyadhezyjny</t>
  </si>
  <si>
    <t>37.</t>
  </si>
  <si>
    <t>ścieki prefabrykowane wraz z połączeniem z kanalizacją lub studnią przepomowni i  uszczelnieniem połączeń,</t>
  </si>
  <si>
    <t>36.</t>
  </si>
  <si>
    <t>siatka zbrojeniowa z prętów</t>
  </si>
  <si>
    <t>35.</t>
  </si>
  <si>
    <t>Rury z tworzyw sztucznych dwuścienne perf. fi113</t>
  </si>
  <si>
    <t>34.</t>
  </si>
  <si>
    <t>roztwór asfaltowy do gruntowania</t>
  </si>
  <si>
    <t>33.</t>
  </si>
  <si>
    <t>dm3</t>
  </si>
  <si>
    <t>primer do gruntowania</t>
  </si>
  <si>
    <t>32.</t>
  </si>
  <si>
    <t>pręty okrągłe do zbrojenia betonu</t>
  </si>
  <si>
    <t>31.</t>
  </si>
  <si>
    <t>prefabrykaty zbrojarskie</t>
  </si>
  <si>
    <t>30.</t>
  </si>
  <si>
    <t>podkłady normalnotorowe sosnowe nasycone staroużyteczne</t>
  </si>
  <si>
    <t>29.</t>
  </si>
  <si>
    <t>płyty inwentaryzowane z desek</t>
  </si>
  <si>
    <t>28.</t>
  </si>
  <si>
    <t>płytki granitowe</t>
  </si>
  <si>
    <t>27.</t>
  </si>
  <si>
    <t>piasek kwarcowy suszony do żywic 0,7-1,2 mm</t>
  </si>
  <si>
    <t>26.</t>
  </si>
  <si>
    <t>kształtki z tworzyw do rur dwuściennych fi113</t>
  </si>
  <si>
    <t>25.</t>
  </si>
  <si>
    <t>krawędziaki iglaste kl.II</t>
  </si>
  <si>
    <t>24.</t>
  </si>
  <si>
    <t>kotwy</t>
  </si>
  <si>
    <t>23.</t>
  </si>
  <si>
    <t>klamry ciesielskie</t>
  </si>
  <si>
    <t>22.</t>
  </si>
  <si>
    <t>gwoździe budowlane okrągłe gołe</t>
  </si>
  <si>
    <t>21.</t>
  </si>
  <si>
    <t>grunt zasypowy-(Ps, Pr, Po)</t>
  </si>
  <si>
    <t>20.</t>
  </si>
  <si>
    <t>grunt zasypowy</t>
  </si>
  <si>
    <t>19.</t>
  </si>
  <si>
    <t>farba olejna nawierzchniowa</t>
  </si>
  <si>
    <t>18.</t>
  </si>
  <si>
    <t>farba olejna do gruntowania</t>
  </si>
  <si>
    <t>17.</t>
  </si>
  <si>
    <t>farba emulsyjna Polinit</t>
  </si>
  <si>
    <t>16.</t>
  </si>
  <si>
    <t>100 szt.</t>
  </si>
  <si>
    <t>elektrody stalowe do spawania stali węglowych</t>
  </si>
  <si>
    <t>15.</t>
  </si>
  <si>
    <t>drut stalowy okrągły miękki</t>
  </si>
  <si>
    <t>14.</t>
  </si>
  <si>
    <t>drewno okrągłe na stemple budowlane</t>
  </si>
  <si>
    <t>13.</t>
  </si>
  <si>
    <t>deski iglaste obrzynane 38 mm kl.III</t>
  </si>
  <si>
    <t>12.</t>
  </si>
  <si>
    <t>deski iglaste obrzynane 25 mm kl.III</t>
  </si>
  <si>
    <t>11.</t>
  </si>
  <si>
    <t>chudy beton</t>
  </si>
  <si>
    <t>10.</t>
  </si>
  <si>
    <t>Beton zwykły z kruszywa naturalnego C35/45 (B-45)</t>
  </si>
  <si>
    <t>9.</t>
  </si>
  <si>
    <t>Beton zwykły z kruszywa naturalnego C30/37 (B-37)</t>
  </si>
  <si>
    <t>8.</t>
  </si>
  <si>
    <t>Beton zwykły z kruszywa naturalnego C20/25 (B-25)</t>
  </si>
  <si>
    <t>7.</t>
  </si>
  <si>
    <t>Beton zwykły z kruszywa naturalnego C16/20 (B-20)</t>
  </si>
  <si>
    <t>6.</t>
  </si>
  <si>
    <t>Beton zwykły z kruszywa naturalnego C12/15 (B-15)</t>
  </si>
  <si>
    <t>5.</t>
  </si>
  <si>
    <t>beton zwykły z kruszywa naturalnego</t>
  </si>
  <si>
    <t>4.</t>
  </si>
  <si>
    <t>belki iglaste kl.II</t>
  </si>
  <si>
    <t>3.</t>
  </si>
  <si>
    <t>balustrady stalowe</t>
  </si>
  <si>
    <t>2.</t>
  </si>
  <si>
    <t>bale iglaste obrzynane kl.III</t>
  </si>
  <si>
    <t>1.</t>
  </si>
  <si>
    <t>Wartość</t>
  </si>
  <si>
    <t>Cena jedn.</t>
  </si>
  <si>
    <t>Il. wyk.</t>
  </si>
  <si>
    <t>Il. inw.</t>
  </si>
  <si>
    <t>Jm</t>
  </si>
  <si>
    <t>Nazwa</t>
  </si>
  <si>
    <t>Zestawienie materiałów</t>
  </si>
  <si>
    <t>m-g</t>
  </si>
  <si>
    <t>żuraw wieżowy torowy 45 tm</t>
  </si>
  <si>
    <t>żuraw samochodowy</t>
  </si>
  <si>
    <t>żuraw</t>
  </si>
  <si>
    <t>zgrzewarka do prętów</t>
  </si>
  <si>
    <t>zespół prądotwórczy 5 kVA</t>
  </si>
  <si>
    <t>zagęszczarka wibracyjna spalinowa 70-90 m3/h</t>
  </si>
  <si>
    <t>wyciąg</t>
  </si>
  <si>
    <t>wibrator pogrążalny</t>
  </si>
  <si>
    <t>ubijak spalinowy 200 kg</t>
  </si>
  <si>
    <t>tor pod żuraw wieżowy 100 m</t>
  </si>
  <si>
    <t>środek transportowy</t>
  </si>
  <si>
    <t>spycharka gąsienicowa 74 kW (100 KM)</t>
  </si>
  <si>
    <t>spycharka gąsienicowa 55 kW (75 KM)</t>
  </si>
  <si>
    <t>sprzęt pomocniczy</t>
  </si>
  <si>
    <t>spawarka elektryczna wirująca 500 A</t>
  </si>
  <si>
    <t>samochód samowyładowczy 5 t</t>
  </si>
  <si>
    <t>samochodowa mieszarka transportowa do betonu</t>
  </si>
  <si>
    <t>przenośnik taśmowy 10-15 m</t>
  </si>
  <si>
    <t>pompa do betonu na samochodzie</t>
  </si>
  <si>
    <t>pojemnik samowyładowczy 2.5 m3</t>
  </si>
  <si>
    <t>piła tarczowa śr. 710 mm</t>
  </si>
  <si>
    <t>nożyce do prętów - mechaniczne elektryczne</t>
  </si>
  <si>
    <t>młot wyburzeniowy "Bosch"</t>
  </si>
  <si>
    <t>giętarka do prętów mechaniczna</t>
  </si>
  <si>
    <t>deskowanie systemowe kpl.</t>
  </si>
  <si>
    <t>ciągnik gąsienicowy 74 kW (100 KM)</t>
  </si>
  <si>
    <t>beczkowóz ciągniony 1500 dm3</t>
  </si>
  <si>
    <t>agregat tynkarski 1.1-3 m3/h</t>
  </si>
  <si>
    <t>Zestawienie sprzętu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</si>
</sst>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d.00.00.00\."/>
    <numFmt numFmtId="165" formatCode="00\.00\.00\."/>
    <numFmt numFmtId="166" formatCode="#,##0.00\ &quot;zł&quot;"/>
    <numFmt numFmtId="167" formatCode="#,##0_ ;[Red]\-#,##0\ "/>
    <numFmt numFmtId="168" formatCode="#,##0.00_ ;[Red]\-#,##0.00\ "/>
    <numFmt numFmtId="169" formatCode="#,##0&quot; F&quot;_);[Red]\(#,##0&quot; F&quot;\)"/>
    <numFmt numFmtId="170" formatCode="#,##0.00&quot; F&quot;_);[Red]\(#,##0.00&quot; F&quot;\)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u/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u/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u/>
      <sz val="12"/>
      <color theme="1"/>
      <name val="Calibri"/>
      <family val="2"/>
      <charset val="238"/>
      <scheme val="minor"/>
    </font>
    <font>
      <i/>
      <u/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9"/>
      <name val="Calibri "/>
      <charset val="238"/>
    </font>
    <font>
      <sz val="10"/>
      <name val="MS Sans Serif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MS Sans Serif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Pl Courier New"/>
    </font>
    <font>
      <sz val="10"/>
      <color indexed="8"/>
      <name val="Arial"/>
      <family val="2"/>
    </font>
    <font>
      <sz val="9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47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 applyProtection="0"/>
    <xf numFmtId="0" fontId="5" fillId="0" borderId="0"/>
    <xf numFmtId="0" fontId="5" fillId="0" borderId="0"/>
    <xf numFmtId="0" fontId="5" fillId="0" borderId="0" applyProtection="0"/>
    <xf numFmtId="0" fontId="5" fillId="0" borderId="0"/>
    <xf numFmtId="0" fontId="5" fillId="0" borderId="0"/>
    <xf numFmtId="0" fontId="10" fillId="0" borderId="0"/>
    <xf numFmtId="0" fontId="20" fillId="0" borderId="0" applyNumberFormat="0" applyFont="0" applyFill="0" applyBorder="0" applyAlignment="0" applyProtection="0">
      <alignment vertical="top"/>
    </xf>
    <xf numFmtId="0" fontId="24" fillId="0" borderId="0" applyNumberFormat="0" applyFont="0" applyFill="0" applyBorder="0" applyAlignment="0" applyProtection="0">
      <alignment vertical="top"/>
    </xf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9" fontId="31" fillId="0" borderId="0" applyFill="0" applyBorder="0" applyAlignment="0" applyProtection="0"/>
    <xf numFmtId="0" fontId="1" fillId="0" borderId="0"/>
    <xf numFmtId="0" fontId="5" fillId="0" borderId="0"/>
    <xf numFmtId="0" fontId="5" fillId="0" borderId="0"/>
    <xf numFmtId="0" fontId="32" fillId="0" borderId="0"/>
    <xf numFmtId="0" fontId="33" fillId="0" borderId="0"/>
    <xf numFmtId="167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0" fontId="34" fillId="0" borderId="0" applyNumberFormat="0" applyFont="0" applyFill="0" applyBorder="0" applyAlignment="0" applyProtection="0"/>
    <xf numFmtId="0" fontId="5" fillId="0" borderId="0"/>
    <xf numFmtId="0" fontId="32" fillId="0" borderId="0"/>
    <xf numFmtId="0" fontId="31" fillId="0" borderId="0"/>
    <xf numFmtId="0" fontId="31" fillId="0" borderId="0"/>
    <xf numFmtId="0" fontId="5" fillId="0" borderId="0"/>
    <xf numFmtId="0" fontId="31" fillId="0" borderId="0"/>
    <xf numFmtId="0" fontId="1" fillId="0" borderId="0"/>
    <xf numFmtId="0" fontId="34" fillId="0" borderId="14" applyNumberFormat="0" applyFont="0" applyFill="0" applyBorder="0" applyProtection="0">
      <alignment vertical="top" wrapText="1"/>
    </xf>
    <xf numFmtId="0" fontId="32" fillId="0" borderId="0"/>
    <xf numFmtId="0" fontId="5" fillId="5" borderId="15" applyNumberFormat="0" applyFont="0" applyAlignment="0" applyProtection="0"/>
    <xf numFmtId="0" fontId="1" fillId="0" borderId="0"/>
    <xf numFmtId="0" fontId="8" fillId="0" borderId="0"/>
    <xf numFmtId="0" fontId="8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4">
    <xf numFmtId="0" fontId="0" fillId="0" borderId="0" xfId="0"/>
    <xf numFmtId="0" fontId="1" fillId="0" borderId="0" xfId="12" applyFont="1"/>
    <xf numFmtId="0" fontId="1" fillId="0" borderId="0" xfId="12" applyFont="1" applyAlignment="1">
      <alignment horizontal="center"/>
    </xf>
    <xf numFmtId="0" fontId="21" fillId="0" borderId="0" xfId="13" applyFont="1" applyAlignment="1">
      <alignment horizontal="left" vertical="top"/>
    </xf>
    <xf numFmtId="0" fontId="21" fillId="0" borderId="0" xfId="13" applyFont="1">
      <alignment vertical="top"/>
    </xf>
    <xf numFmtId="0" fontId="22" fillId="0" borderId="0" xfId="13" applyFont="1" applyAlignment="1">
      <alignment horizontal="left" vertical="top"/>
    </xf>
    <xf numFmtId="0" fontId="22" fillId="0" borderId="0" xfId="13" applyFont="1">
      <alignment vertical="top"/>
    </xf>
    <xf numFmtId="0" fontId="23" fillId="0" borderId="0" xfId="13" applyFont="1" applyAlignment="1">
      <alignment horizontal="left" vertical="top"/>
    </xf>
    <xf numFmtId="0" fontId="23" fillId="0" borderId="0" xfId="13" applyFont="1">
      <alignment vertical="top"/>
    </xf>
    <xf numFmtId="0" fontId="23" fillId="0" borderId="0" xfId="14" applyFont="1" applyAlignment="1">
      <alignment horizontal="left" vertical="top"/>
    </xf>
    <xf numFmtId="0" fontId="23" fillId="0" borderId="0" xfId="14" applyFont="1">
      <alignment vertical="top"/>
    </xf>
    <xf numFmtId="49" fontId="25" fillId="0" borderId="6" xfId="0" applyNumberFormat="1" applyFont="1" applyBorder="1" applyAlignment="1" applyProtection="1">
      <alignment horizontal="center" vertical="top"/>
      <protection locked="0"/>
    </xf>
    <xf numFmtId="2" fontId="26" fillId="2" borderId="6" xfId="0" applyNumberFormat="1" applyFont="1" applyFill="1" applyBorder="1" applyAlignment="1" applyProtection="1">
      <alignment vertical="top" wrapText="1"/>
      <protection locked="0"/>
    </xf>
    <xf numFmtId="164" fontId="26" fillId="2" borderId="6" xfId="1" applyNumberFormat="1" applyFont="1" applyFill="1" applyBorder="1" applyAlignment="1" applyProtection="1">
      <alignment horizontal="center" vertical="top"/>
      <protection locked="0"/>
    </xf>
    <xf numFmtId="0" fontId="27" fillId="2" borderId="7" xfId="2" applyFont="1" applyFill="1" applyBorder="1" applyAlignment="1" applyProtection="1">
      <alignment vertical="top"/>
      <protection locked="0"/>
    </xf>
    <xf numFmtId="0" fontId="27" fillId="2" borderId="8" xfId="2" applyFont="1" applyFill="1" applyBorder="1" applyAlignment="1" applyProtection="1">
      <alignment vertical="top"/>
      <protection locked="0"/>
    </xf>
    <xf numFmtId="0" fontId="27" fillId="2" borderId="8" xfId="2" applyFont="1" applyFill="1" applyBorder="1" applyAlignment="1" applyProtection="1">
      <alignment horizontal="center" vertical="top"/>
      <protection locked="0"/>
    </xf>
    <xf numFmtId="0" fontId="27" fillId="2" borderId="9" xfId="2" applyFont="1" applyFill="1" applyBorder="1" applyAlignment="1" applyProtection="1">
      <alignment horizontal="center" vertical="top"/>
      <protection locked="0"/>
    </xf>
    <xf numFmtId="0" fontId="26" fillId="2" borderId="10" xfId="2" applyFont="1" applyFill="1" applyBorder="1" applyAlignment="1" applyProtection="1">
      <alignment horizontal="center" vertical="top"/>
      <protection locked="0"/>
    </xf>
    <xf numFmtId="0" fontId="26" fillId="2" borderId="7" xfId="2" applyFont="1" applyFill="1" applyBorder="1" applyAlignment="1" applyProtection="1">
      <alignment vertical="top" wrapText="1"/>
      <protection locked="0"/>
    </xf>
    <xf numFmtId="164" fontId="26" fillId="2" borderId="10" xfId="1" applyNumberFormat="1" applyFont="1" applyFill="1" applyBorder="1" applyAlignment="1" applyProtection="1">
      <alignment horizontal="center" vertical="top"/>
      <protection locked="0"/>
    </xf>
    <xf numFmtId="0" fontId="26" fillId="2" borderId="6" xfId="3" applyFont="1" applyFill="1" applyBorder="1" applyAlignment="1" applyProtection="1">
      <alignment horizontal="center" vertical="top"/>
      <protection locked="0"/>
    </xf>
    <xf numFmtId="3" fontId="26" fillId="2" borderId="6" xfId="3" applyNumberFormat="1" applyFont="1" applyFill="1" applyBorder="1" applyAlignment="1" applyProtection="1">
      <alignment horizontal="center" vertical="top"/>
      <protection locked="0"/>
    </xf>
    <xf numFmtId="49" fontId="25" fillId="0" borderId="6" xfId="0" applyNumberFormat="1" applyFont="1" applyBorder="1" applyAlignment="1" applyProtection="1">
      <alignment vertical="top" wrapText="1"/>
      <protection locked="0"/>
    </xf>
    <xf numFmtId="0" fontId="25" fillId="0" borderId="9" xfId="1" quotePrefix="1" applyFont="1" applyBorder="1" applyAlignment="1" applyProtection="1">
      <alignment vertical="top" wrapText="1"/>
      <protection locked="0"/>
    </xf>
    <xf numFmtId="0" fontId="25" fillId="0" borderId="9" xfId="4" quotePrefix="1" applyFont="1" applyBorder="1" applyAlignment="1" applyProtection="1">
      <alignment horizontal="left" vertical="top" wrapText="1"/>
      <protection locked="0"/>
    </xf>
    <xf numFmtId="0" fontId="25" fillId="0" borderId="6" xfId="4" applyFont="1" applyBorder="1" applyAlignment="1" applyProtection="1">
      <alignment horizontal="center" vertical="top" wrapText="1"/>
      <protection locked="0"/>
    </xf>
    <xf numFmtId="0" fontId="26" fillId="2" borderId="9" xfId="0" quotePrefix="1" applyFont="1" applyFill="1" applyBorder="1" applyAlignment="1" applyProtection="1">
      <alignment horizontal="left" vertical="top" wrapText="1"/>
      <protection locked="0"/>
    </xf>
    <xf numFmtId="0" fontId="25" fillId="0" borderId="11" xfId="0" applyFont="1" applyBorder="1" applyAlignment="1" applyProtection="1">
      <alignment horizontal="center" vertical="top" wrapText="1"/>
      <protection locked="0"/>
    </xf>
    <xf numFmtId="0" fontId="25" fillId="0" borderId="6" xfId="0" applyFont="1" applyBorder="1" applyAlignment="1" applyProtection="1">
      <alignment horizontal="center" vertical="top" wrapText="1"/>
      <protection locked="0"/>
    </xf>
    <xf numFmtId="0" fontId="28" fillId="0" borderId="9" xfId="0" quotePrefix="1" applyFont="1" applyBorder="1" applyAlignment="1" applyProtection="1">
      <alignment horizontal="left" vertical="top" wrapText="1"/>
      <protection locked="0"/>
    </xf>
    <xf numFmtId="0" fontId="25" fillId="0" borderId="11" xfId="0" quotePrefix="1" applyFont="1" applyBorder="1" applyAlignment="1" applyProtection="1">
      <alignment horizontal="center" vertical="top" wrapText="1"/>
      <protection locked="0"/>
    </xf>
    <xf numFmtId="0" fontId="28" fillId="0" borderId="6" xfId="0" quotePrefix="1" applyFont="1" applyBorder="1" applyAlignment="1" applyProtection="1">
      <alignment horizontal="left" vertical="top" wrapText="1"/>
      <protection locked="0"/>
    </xf>
    <xf numFmtId="0" fontId="26" fillId="2" borderId="10" xfId="5" applyFont="1" applyFill="1" applyBorder="1" applyAlignment="1" applyProtection="1">
      <alignment horizontal="center" vertical="top" wrapText="1"/>
      <protection locked="0"/>
    </xf>
    <xf numFmtId="0" fontId="26" fillId="2" borderId="9" xfId="5" applyFont="1" applyFill="1" applyBorder="1" applyAlignment="1" applyProtection="1">
      <alignment vertical="top" wrapText="1"/>
      <protection locked="0"/>
    </xf>
    <xf numFmtId="0" fontId="26" fillId="2" borderId="6" xfId="5" applyFont="1" applyFill="1" applyBorder="1" applyAlignment="1" applyProtection="1">
      <alignment horizontal="center" vertical="top" wrapText="1"/>
      <protection locked="0"/>
    </xf>
    <xf numFmtId="3" fontId="26" fillId="2" borderId="6" xfId="5" applyNumberFormat="1" applyFont="1" applyFill="1" applyBorder="1" applyAlignment="1" applyProtection="1">
      <alignment horizontal="center" vertical="top" wrapText="1"/>
      <protection locked="0"/>
    </xf>
    <xf numFmtId="0" fontId="25" fillId="0" borderId="11" xfId="5" applyFont="1" applyBorder="1" applyAlignment="1" applyProtection="1">
      <alignment horizontal="center" vertical="top" wrapText="1"/>
      <protection locked="0"/>
    </xf>
    <xf numFmtId="0" fontId="25" fillId="0" borderId="9" xfId="5" quotePrefix="1" applyFont="1" applyBorder="1" applyAlignment="1" applyProtection="1">
      <alignment vertical="top" wrapText="1"/>
      <protection locked="0"/>
    </xf>
    <xf numFmtId="0" fontId="25" fillId="0" borderId="6" xfId="5" applyFont="1" applyBorder="1" applyAlignment="1" applyProtection="1">
      <alignment horizontal="center" vertical="top" wrapText="1"/>
      <protection locked="0"/>
    </xf>
    <xf numFmtId="0" fontId="26" fillId="2" borderId="10" xfId="5" applyFont="1" applyFill="1" applyBorder="1" applyAlignment="1" applyProtection="1">
      <alignment vertical="top" wrapText="1"/>
      <protection locked="0"/>
    </xf>
    <xf numFmtId="0" fontId="26" fillId="2" borderId="9" xfId="5" applyFont="1" applyFill="1" applyBorder="1" applyAlignment="1" applyProtection="1">
      <alignment horizontal="left" vertical="top" wrapText="1"/>
      <protection locked="0"/>
    </xf>
    <xf numFmtId="0" fontId="26" fillId="0" borderId="11" xfId="5" applyFont="1" applyBorder="1" applyAlignment="1" applyProtection="1">
      <alignment vertical="top" wrapText="1"/>
      <protection locked="0"/>
    </xf>
    <xf numFmtId="0" fontId="28" fillId="0" borderId="9" xfId="5" quotePrefix="1" applyFont="1" applyBorder="1" applyAlignment="1" applyProtection="1">
      <alignment horizontal="left" vertical="top" wrapText="1"/>
      <protection locked="0"/>
    </xf>
    <xf numFmtId="0" fontId="26" fillId="2" borderId="6" xfId="5" applyFont="1" applyFill="1" applyBorder="1" applyAlignment="1" applyProtection="1">
      <alignment horizontal="left" vertical="top" wrapText="1"/>
      <protection locked="0"/>
    </xf>
    <xf numFmtId="0" fontId="25" fillId="0" borderId="13" xfId="5" applyFont="1" applyBorder="1" applyAlignment="1" applyProtection="1">
      <alignment horizontal="center" vertical="top" wrapText="1"/>
      <protection locked="0"/>
    </xf>
    <xf numFmtId="0" fontId="25" fillId="0" borderId="6" xfId="5" quotePrefix="1" applyFont="1" applyBorder="1" applyAlignment="1" applyProtection="1">
      <alignment horizontal="left" vertical="top" wrapText="1"/>
      <protection locked="0"/>
    </xf>
    <xf numFmtId="49" fontId="26" fillId="2" borderId="9" xfId="5" applyNumberFormat="1" applyFont="1" applyFill="1" applyBorder="1" applyAlignment="1" applyProtection="1">
      <alignment horizontal="left" vertical="top" wrapText="1"/>
      <protection locked="0"/>
    </xf>
    <xf numFmtId="49" fontId="26" fillId="2" borderId="9" xfId="5" quotePrefix="1" applyNumberFormat="1" applyFont="1" applyFill="1" applyBorder="1" applyAlignment="1" applyProtection="1">
      <alignment horizontal="left" vertical="top" wrapText="1"/>
      <protection locked="0"/>
    </xf>
    <xf numFmtId="0" fontId="28" fillId="3" borderId="9" xfId="5" quotePrefix="1" applyFont="1" applyFill="1" applyBorder="1" applyAlignment="1" applyProtection="1">
      <alignment horizontal="left" vertical="top" wrapText="1"/>
      <protection locked="0"/>
    </xf>
    <xf numFmtId="0" fontId="26" fillId="2" borderId="7" xfId="2" applyFont="1" applyFill="1" applyBorder="1" applyAlignment="1" applyProtection="1">
      <alignment vertical="top"/>
      <protection locked="0"/>
    </xf>
    <xf numFmtId="49" fontId="26" fillId="2" borderId="13" xfId="5" applyNumberFormat="1" applyFont="1" applyFill="1" applyBorder="1" applyAlignment="1" applyProtection="1">
      <alignment vertical="top" wrapText="1"/>
      <protection locked="0"/>
    </xf>
    <xf numFmtId="49" fontId="26" fillId="2" borderId="6" xfId="5" applyNumberFormat="1" applyFont="1" applyFill="1" applyBorder="1" applyAlignment="1" applyProtection="1">
      <alignment vertical="top" wrapText="1"/>
      <protection locked="0"/>
    </xf>
    <xf numFmtId="165" fontId="25" fillId="0" borderId="11" xfId="8" applyNumberFormat="1" applyFont="1" applyBorder="1" applyAlignment="1" applyProtection="1">
      <alignment horizontal="center" vertical="top" wrapText="1"/>
      <protection locked="0"/>
    </xf>
    <xf numFmtId="49" fontId="25" fillId="0" borderId="6" xfId="5" quotePrefix="1" applyNumberFormat="1" applyFont="1" applyBorder="1" applyAlignment="1" applyProtection="1">
      <alignment vertical="top" wrapText="1"/>
      <protection locked="0"/>
    </xf>
    <xf numFmtId="49" fontId="25" fillId="0" borderId="6" xfId="5" applyNumberFormat="1" applyFont="1" applyBorder="1" applyAlignment="1" applyProtection="1">
      <alignment vertical="top" wrapText="1"/>
      <protection locked="0"/>
    </xf>
    <xf numFmtId="49" fontId="26" fillId="2" borderId="9" xfId="5" applyNumberFormat="1" applyFont="1" applyFill="1" applyBorder="1" applyAlignment="1" applyProtection="1">
      <alignment vertical="top" wrapText="1"/>
      <protection locked="0"/>
    </xf>
    <xf numFmtId="165" fontId="25" fillId="0" borderId="6" xfId="5" applyNumberFormat="1" applyFont="1" applyBorder="1" applyAlignment="1" applyProtection="1">
      <alignment horizontal="center" vertical="top" wrapText="1"/>
      <protection locked="0"/>
    </xf>
    <xf numFmtId="0" fontId="28" fillId="0" borderId="6" xfId="5" quotePrefix="1" applyFont="1" applyBorder="1" applyAlignment="1" applyProtection="1">
      <alignment horizontal="left" vertical="top" wrapText="1"/>
      <protection locked="0"/>
    </xf>
    <xf numFmtId="49" fontId="28" fillId="0" borderId="9" xfId="5" quotePrefix="1" applyNumberFormat="1" applyFont="1" applyBorder="1" applyAlignment="1" applyProtection="1">
      <alignment vertical="top" wrapText="1"/>
      <protection locked="0"/>
    </xf>
    <xf numFmtId="49" fontId="28" fillId="0" borderId="6" xfId="5" quotePrefix="1" applyNumberFormat="1" applyFont="1" applyBorder="1" applyAlignment="1" applyProtection="1">
      <alignment vertical="top" wrapText="1"/>
      <protection locked="0"/>
    </xf>
    <xf numFmtId="49" fontId="28" fillId="0" borderId="13" xfId="5" quotePrefix="1" applyNumberFormat="1" applyFont="1" applyBorder="1" applyAlignment="1" applyProtection="1">
      <alignment vertical="top" wrapText="1"/>
      <protection locked="0"/>
    </xf>
    <xf numFmtId="49" fontId="30" fillId="2" borderId="6" xfId="5" applyNumberFormat="1" applyFont="1" applyFill="1" applyBorder="1" applyAlignment="1" applyProtection="1">
      <alignment vertical="top" wrapText="1"/>
      <protection locked="0"/>
    </xf>
    <xf numFmtId="165" fontId="25" fillId="0" borderId="13" xfId="5" applyNumberFormat="1" applyFont="1" applyBorder="1" applyAlignment="1" applyProtection="1">
      <alignment horizontal="center" vertical="top" wrapText="1"/>
      <protection locked="0"/>
    </xf>
    <xf numFmtId="0" fontId="25" fillId="0" borderId="10" xfId="5" applyFont="1" applyBorder="1" applyAlignment="1" applyProtection="1">
      <alignment horizontal="center" vertical="top" wrapText="1"/>
      <protection locked="0"/>
    </xf>
    <xf numFmtId="49" fontId="26" fillId="2" borderId="6" xfId="0" applyNumberFormat="1" applyFont="1" applyFill="1" applyBorder="1" applyAlignment="1" applyProtection="1">
      <alignment vertical="top" wrapText="1"/>
      <protection locked="0"/>
    </xf>
    <xf numFmtId="165" fontId="26" fillId="2" borderId="10" xfId="8" applyNumberFormat="1" applyFont="1" applyFill="1" applyBorder="1" applyAlignment="1" applyProtection="1">
      <alignment horizontal="center" vertical="top" wrapText="1"/>
      <protection locked="0"/>
    </xf>
    <xf numFmtId="0" fontId="26" fillId="2" borderId="6" xfId="10" applyFont="1" applyFill="1" applyBorder="1" applyAlignment="1" applyProtection="1">
      <alignment horizontal="left" vertical="top" wrapText="1"/>
      <protection locked="0"/>
    </xf>
    <xf numFmtId="0" fontId="25" fillId="0" borderId="6" xfId="11" quotePrefix="1" applyFont="1" applyBorder="1" applyAlignment="1" applyProtection="1">
      <alignment horizontal="left" vertical="top" wrapText="1"/>
      <protection locked="0"/>
    </xf>
    <xf numFmtId="0" fontId="25" fillId="0" borderId="6" xfId="0" applyFont="1" applyBorder="1" applyAlignment="1" applyProtection="1">
      <alignment vertical="top" wrapText="1"/>
      <protection locked="0"/>
    </xf>
    <xf numFmtId="0" fontId="25" fillId="0" borderId="13" xfId="0" applyFont="1" applyBorder="1" applyAlignment="1" applyProtection="1">
      <alignment vertical="top" wrapText="1"/>
      <protection locked="0"/>
    </xf>
    <xf numFmtId="0" fontId="25" fillId="0" borderId="6" xfId="6" quotePrefix="1" applyFont="1" applyBorder="1" applyAlignment="1" applyProtection="1">
      <alignment horizontal="left" vertical="top" wrapText="1"/>
      <protection locked="0"/>
    </xf>
    <xf numFmtId="0" fontId="25" fillId="0" borderId="6" xfId="0" quotePrefix="1" applyFont="1" applyBorder="1" applyAlignment="1" applyProtection="1">
      <alignment horizontal="left" vertical="top" wrapText="1"/>
      <protection locked="0"/>
    </xf>
    <xf numFmtId="0" fontId="26" fillId="2" borderId="9" xfId="7" applyFont="1" applyFill="1" applyBorder="1" applyAlignment="1" applyProtection="1">
      <alignment vertical="top" wrapText="1"/>
      <protection locked="0"/>
    </xf>
    <xf numFmtId="0" fontId="25" fillId="0" borderId="5" xfId="0" quotePrefix="1" applyFont="1" applyBorder="1" applyAlignment="1" applyProtection="1">
      <alignment vertical="top" wrapText="1"/>
      <protection locked="0"/>
    </xf>
    <xf numFmtId="0" fontId="26" fillId="2" borderId="11" xfId="5" applyFont="1" applyFill="1" applyBorder="1" applyAlignment="1" applyProtection="1">
      <alignment horizontal="left" vertical="top" wrapText="1"/>
      <protection locked="0"/>
    </xf>
    <xf numFmtId="0" fontId="25" fillId="0" borderId="6" xfId="0" applyFont="1" applyBorder="1" applyAlignment="1" applyProtection="1">
      <alignment horizontal="left" vertical="top" wrapText="1"/>
      <protection locked="0"/>
    </xf>
    <xf numFmtId="0" fontId="26" fillId="2" borderId="1" xfId="2" applyFont="1" applyFill="1" applyBorder="1" applyAlignment="1" applyProtection="1">
      <alignment horizontal="left" vertical="top"/>
      <protection locked="0"/>
    </xf>
    <xf numFmtId="49" fontId="25" fillId="0" borderId="6" xfId="0" applyNumberFormat="1" applyFont="1" applyBorder="1" applyAlignment="1" applyProtection="1">
      <alignment horizontal="left" vertical="top"/>
      <protection locked="0"/>
    </xf>
    <xf numFmtId="0" fontId="25" fillId="0" borderId="12" xfId="5" applyFont="1" applyBorder="1" applyAlignment="1" applyProtection="1">
      <alignment horizontal="left" vertical="top" wrapText="1"/>
      <protection locked="0"/>
    </xf>
    <xf numFmtId="0" fontId="26" fillId="2" borderId="3" xfId="5" applyFont="1" applyFill="1" applyBorder="1" applyAlignment="1" applyProtection="1">
      <alignment horizontal="left" vertical="top" wrapText="1"/>
      <protection locked="0"/>
    </xf>
    <xf numFmtId="164" fontId="26" fillId="2" borderId="3" xfId="1" applyNumberFormat="1" applyFont="1" applyFill="1" applyBorder="1" applyAlignment="1" applyProtection="1">
      <alignment horizontal="left" vertical="top"/>
      <protection locked="0"/>
    </xf>
    <xf numFmtId="164" fontId="26" fillId="2" borderId="7" xfId="1" applyNumberFormat="1" applyFont="1" applyFill="1" applyBorder="1" applyAlignment="1" applyProtection="1">
      <alignment horizontal="left" vertical="top"/>
      <protection locked="0"/>
    </xf>
    <xf numFmtId="0" fontId="25" fillId="0" borderId="13" xfId="5" applyFont="1" applyBorder="1" applyAlignment="1" applyProtection="1">
      <alignment horizontal="left" vertical="top" wrapText="1"/>
      <protection locked="0"/>
    </xf>
    <xf numFmtId="0" fontId="25" fillId="0" borderId="11" xfId="5" applyFont="1" applyBorder="1" applyAlignment="1" applyProtection="1">
      <alignment horizontal="left" vertical="top" wrapText="1"/>
      <protection locked="0"/>
    </xf>
    <xf numFmtId="0" fontId="25" fillId="0" borderId="6" xfId="5" applyFont="1" applyBorder="1" applyAlignment="1" applyProtection="1">
      <alignment horizontal="left" vertical="top" wrapText="1"/>
      <protection locked="0"/>
    </xf>
    <xf numFmtId="165" fontId="25" fillId="0" borderId="11" xfId="8" applyNumberFormat="1" applyFont="1" applyBorder="1" applyAlignment="1" applyProtection="1">
      <alignment horizontal="left" vertical="top" wrapText="1"/>
      <protection locked="0"/>
    </xf>
    <xf numFmtId="0" fontId="26" fillId="2" borderId="10" xfId="5" applyFont="1" applyFill="1" applyBorder="1" applyAlignment="1" applyProtection="1">
      <alignment horizontal="left" vertical="top" wrapText="1"/>
      <protection locked="0"/>
    </xf>
    <xf numFmtId="165" fontId="25" fillId="0" borderId="6" xfId="5" applyNumberFormat="1" applyFont="1" applyBorder="1" applyAlignment="1" applyProtection="1">
      <alignment horizontal="left" vertical="top" wrapText="1"/>
      <protection locked="0"/>
    </xf>
    <xf numFmtId="0" fontId="26" fillId="2" borderId="7" xfId="5" applyFont="1" applyFill="1" applyBorder="1" applyAlignment="1" applyProtection="1">
      <alignment horizontal="left" vertical="top" wrapText="1"/>
      <protection locked="0"/>
    </xf>
    <xf numFmtId="165" fontId="25" fillId="0" borderId="11" xfId="5" applyNumberFormat="1" applyFont="1" applyBorder="1" applyAlignment="1" applyProtection="1">
      <alignment horizontal="left" vertical="top" wrapText="1"/>
      <protection locked="0"/>
    </xf>
    <xf numFmtId="165" fontId="25" fillId="0" borderId="13" xfId="5" applyNumberFormat="1" applyFont="1" applyBorder="1" applyAlignment="1" applyProtection="1">
      <alignment horizontal="left" vertical="top" wrapText="1"/>
      <protection locked="0"/>
    </xf>
    <xf numFmtId="0" fontId="25" fillId="0" borderId="12" xfId="5" quotePrefix="1" applyFont="1" applyBorder="1" applyAlignment="1" applyProtection="1">
      <alignment horizontal="left" vertical="top" wrapText="1"/>
      <protection locked="0"/>
    </xf>
    <xf numFmtId="165" fontId="26" fillId="2" borderId="10" xfId="8" applyNumberFormat="1" applyFont="1" applyFill="1" applyBorder="1" applyAlignment="1" applyProtection="1">
      <alignment horizontal="left" vertical="top" wrapText="1"/>
      <protection locked="0"/>
    </xf>
    <xf numFmtId="0" fontId="25" fillId="0" borderId="13" xfId="0" applyFont="1" applyBorder="1" applyAlignment="1" applyProtection="1">
      <alignment horizontal="left" vertical="top" wrapText="1"/>
      <protection locked="0"/>
    </xf>
    <xf numFmtId="0" fontId="25" fillId="0" borderId="9" xfId="5" quotePrefix="1" applyFont="1" applyBorder="1" applyAlignment="1" applyProtection="1">
      <alignment horizontal="left" vertical="top" wrapText="1"/>
      <protection locked="0"/>
    </xf>
    <xf numFmtId="0" fontId="25" fillId="3" borderId="9" xfId="5" quotePrefix="1" applyFont="1" applyFill="1" applyBorder="1" applyAlignment="1" applyProtection="1">
      <alignment horizontal="left" vertical="top" wrapText="1"/>
      <protection locked="0"/>
    </xf>
    <xf numFmtId="2" fontId="26" fillId="2" borderId="6" xfId="0" applyNumberFormat="1" applyFont="1" applyFill="1" applyBorder="1" applyAlignment="1" applyProtection="1">
      <alignment vertical="top"/>
      <protection locked="0"/>
    </xf>
    <xf numFmtId="0" fontId="26" fillId="2" borderId="9" xfId="1" applyFont="1" applyFill="1" applyBorder="1" applyAlignment="1" applyProtection="1">
      <alignment vertical="top"/>
      <protection locked="0"/>
    </xf>
    <xf numFmtId="164" fontId="26" fillId="2" borderId="6" xfId="1" applyNumberFormat="1" applyFont="1" applyFill="1" applyBorder="1" applyAlignment="1" applyProtection="1">
      <alignment horizontal="center" vertical="top" wrapText="1"/>
      <protection locked="0"/>
    </xf>
    <xf numFmtId="164" fontId="26" fillId="2" borderId="7" xfId="1" applyNumberFormat="1" applyFont="1" applyFill="1" applyBorder="1" applyAlignment="1" applyProtection="1">
      <alignment horizontal="left" vertical="top" wrapText="1"/>
      <protection locked="0"/>
    </xf>
    <xf numFmtId="0" fontId="27" fillId="2" borderId="7" xfId="2" applyFont="1" applyFill="1" applyBorder="1" applyAlignment="1" applyProtection="1">
      <alignment vertical="top" wrapText="1"/>
      <protection locked="0"/>
    </xf>
    <xf numFmtId="0" fontId="27" fillId="2" borderId="8" xfId="2" applyFont="1" applyFill="1" applyBorder="1" applyAlignment="1" applyProtection="1">
      <alignment vertical="top" wrapText="1"/>
      <protection locked="0"/>
    </xf>
    <xf numFmtId="0" fontId="27" fillId="2" borderId="8" xfId="2" applyFont="1" applyFill="1" applyBorder="1" applyAlignment="1" applyProtection="1">
      <alignment horizontal="center" vertical="top" wrapText="1"/>
      <protection locked="0"/>
    </xf>
    <xf numFmtId="0" fontId="27" fillId="2" borderId="9" xfId="2" applyFont="1" applyFill="1" applyBorder="1" applyAlignment="1" applyProtection="1">
      <alignment horizontal="center" vertical="top" wrapText="1"/>
      <protection locked="0"/>
    </xf>
    <xf numFmtId="164" fontId="26" fillId="2" borderId="10" xfId="1" applyNumberFormat="1" applyFont="1" applyFill="1" applyBorder="1" applyAlignment="1" applyProtection="1">
      <alignment horizontal="center" vertical="top" wrapText="1"/>
      <protection locked="0"/>
    </xf>
    <xf numFmtId="164" fontId="26" fillId="2" borderId="3" xfId="1" applyNumberFormat="1" applyFont="1" applyFill="1" applyBorder="1" applyAlignment="1" applyProtection="1">
      <alignment horizontal="left" vertical="top" wrapText="1"/>
      <protection locked="0"/>
    </xf>
    <xf numFmtId="3" fontId="26" fillId="2" borderId="6" xfId="3" applyNumberFormat="1" applyFont="1" applyFill="1" applyBorder="1" applyAlignment="1" applyProtection="1">
      <alignment horizontal="center" vertical="top" wrapText="1"/>
      <protection locked="0"/>
    </xf>
    <xf numFmtId="164" fontId="25" fillId="0" borderId="11" xfId="1" applyNumberFormat="1" applyFont="1" applyBorder="1" applyAlignment="1" applyProtection="1">
      <alignment horizontal="center" vertical="top" wrapText="1"/>
      <protection locked="0"/>
    </xf>
    <xf numFmtId="164" fontId="25" fillId="0" borderId="12" xfId="1" applyNumberFormat="1" applyFont="1" applyBorder="1" applyAlignment="1" applyProtection="1">
      <alignment horizontal="left" vertical="top" wrapText="1"/>
      <protection locked="0"/>
    </xf>
    <xf numFmtId="0" fontId="25" fillId="0" borderId="6" xfId="1" applyFont="1" applyBorder="1" applyAlignment="1" applyProtection="1">
      <alignment horizontal="center" vertical="top" wrapText="1"/>
      <protection locked="0"/>
    </xf>
    <xf numFmtId="4" fontId="25" fillId="0" borderId="6" xfId="2" applyNumberFormat="1" applyFont="1" applyBorder="1" applyAlignment="1" applyProtection="1">
      <alignment vertical="top" wrapText="1"/>
      <protection locked="0"/>
    </xf>
    <xf numFmtId="164" fontId="25" fillId="0" borderId="13" xfId="1" applyNumberFormat="1" applyFont="1" applyBorder="1" applyAlignment="1" applyProtection="1">
      <alignment horizontal="center" vertical="top" wrapText="1"/>
      <protection locked="0"/>
    </xf>
    <xf numFmtId="164" fontId="25" fillId="0" borderId="5" xfId="1" applyNumberFormat="1" applyFont="1" applyBorder="1" applyAlignment="1" applyProtection="1">
      <alignment horizontal="left" vertical="top" wrapText="1"/>
      <protection locked="0"/>
    </xf>
    <xf numFmtId="4" fontId="26" fillId="0" borderId="9" xfId="2" applyNumberFormat="1" applyFont="1" applyBorder="1" applyAlignment="1" applyProtection="1">
      <alignment vertical="top" wrapText="1"/>
      <protection locked="0"/>
    </xf>
    <xf numFmtId="0" fontId="26" fillId="2" borderId="6" xfId="0" applyFont="1" applyFill="1" applyBorder="1" applyAlignment="1" applyProtection="1">
      <alignment horizontal="center" vertical="top" wrapText="1"/>
      <protection locked="0"/>
    </xf>
    <xf numFmtId="3" fontId="26" fillId="2" borderId="6" xfId="0" applyNumberFormat="1" applyFont="1" applyFill="1" applyBorder="1" applyAlignment="1" applyProtection="1">
      <alignment horizontal="center" vertical="top" wrapText="1"/>
      <protection locked="0"/>
    </xf>
    <xf numFmtId="4" fontId="28" fillId="0" borderId="6" xfId="2" applyNumberFormat="1" applyFont="1" applyBorder="1" applyAlignment="1" applyProtection="1">
      <alignment vertical="top" wrapText="1"/>
      <protection locked="0"/>
    </xf>
    <xf numFmtId="4" fontId="26" fillId="2" borderId="6" xfId="2" applyNumberFormat="1" applyFont="1" applyFill="1" applyBorder="1" applyAlignment="1" applyProtection="1">
      <alignment horizontal="center" vertical="top" wrapText="1"/>
      <protection locked="0"/>
    </xf>
    <xf numFmtId="165" fontId="26" fillId="2" borderId="1" xfId="8" applyNumberFormat="1" applyFont="1" applyFill="1" applyBorder="1" applyAlignment="1" applyProtection="1">
      <alignment horizontal="left" vertical="top" wrapText="1"/>
      <protection locked="0"/>
    </xf>
    <xf numFmtId="165" fontId="26" fillId="2" borderId="3" xfId="8" applyNumberFormat="1" applyFont="1" applyFill="1" applyBorder="1" applyAlignment="1" applyProtection="1">
      <alignment horizontal="left" vertical="top" wrapText="1"/>
      <protection locked="0"/>
    </xf>
    <xf numFmtId="0" fontId="25" fillId="0" borderId="11" xfId="0" applyFont="1" applyBorder="1" applyAlignment="1" applyProtection="1">
      <alignment vertical="top" wrapText="1"/>
      <protection locked="0"/>
    </xf>
    <xf numFmtId="0" fontId="26" fillId="2" borderId="13" xfId="5" applyFont="1" applyFill="1" applyBorder="1" applyAlignment="1" applyProtection="1">
      <alignment horizontal="center" vertical="top" wrapText="1"/>
      <protection locked="0"/>
    </xf>
    <xf numFmtId="4" fontId="25" fillId="0" borderId="9" xfId="2" applyNumberFormat="1" applyFont="1" applyBorder="1" applyAlignment="1" applyProtection="1">
      <alignment vertical="top" wrapText="1"/>
      <protection locked="0"/>
    </xf>
    <xf numFmtId="0" fontId="26" fillId="2" borderId="10" xfId="5" quotePrefix="1" applyFont="1" applyFill="1" applyBorder="1" applyAlignment="1" applyProtection="1">
      <alignment horizontal="center" vertical="top" wrapText="1"/>
      <protection locked="0"/>
    </xf>
    <xf numFmtId="0" fontId="26" fillId="2" borderId="3" xfId="5" quotePrefix="1" applyFont="1" applyFill="1" applyBorder="1" applyAlignment="1" applyProtection="1">
      <alignment horizontal="left" vertical="top" wrapText="1"/>
      <protection locked="0"/>
    </xf>
    <xf numFmtId="0" fontId="25" fillId="0" borderId="11" xfId="5" quotePrefix="1" applyFont="1" applyBorder="1" applyAlignment="1" applyProtection="1">
      <alignment horizontal="center" vertical="top" wrapText="1"/>
      <protection locked="0"/>
    </xf>
    <xf numFmtId="3" fontId="26" fillId="2" borderId="6" xfId="9" applyNumberFormat="1" applyFont="1" applyFill="1" applyBorder="1" applyAlignment="1" applyProtection="1">
      <alignment horizontal="center" vertical="top" wrapText="1"/>
      <protection locked="0"/>
    </xf>
    <xf numFmtId="0" fontId="25" fillId="0" borderId="6" xfId="9" applyFont="1" applyBorder="1" applyAlignment="1" applyProtection="1">
      <alignment horizontal="center" vertical="top" wrapText="1"/>
      <protection locked="0"/>
    </xf>
    <xf numFmtId="0" fontId="25" fillId="0" borderId="6" xfId="6" applyFont="1" applyBorder="1" applyAlignment="1" applyProtection="1">
      <alignment horizontal="center" vertical="top" wrapText="1"/>
      <protection locked="0"/>
    </xf>
    <xf numFmtId="0" fontId="26" fillId="2" borderId="6" xfId="7" applyFont="1" applyFill="1" applyBorder="1" applyAlignment="1" applyProtection="1">
      <alignment horizontal="center" vertical="top" wrapText="1"/>
      <protection locked="0"/>
    </xf>
    <xf numFmtId="4" fontId="30" fillId="0" borderId="6" xfId="0" applyNumberFormat="1" applyFont="1" applyBorder="1" applyAlignment="1">
      <alignment wrapText="1"/>
    </xf>
    <xf numFmtId="166" fontId="26" fillId="2" borderId="6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/>
    </xf>
    <xf numFmtId="0" fontId="30" fillId="2" borderId="7" xfId="0" applyFont="1" applyFill="1" applyBorder="1" applyAlignment="1">
      <alignment horizontal="center" vertical="center" wrapText="1"/>
    </xf>
    <xf numFmtId="49" fontId="25" fillId="0" borderId="13" xfId="0" applyNumberFormat="1" applyFont="1" applyBorder="1" applyAlignment="1" applyProtection="1">
      <alignment vertical="top" wrapText="1"/>
      <protection locked="0"/>
    </xf>
    <xf numFmtId="0" fontId="28" fillId="3" borderId="5" xfId="5" quotePrefix="1" applyFont="1" applyFill="1" applyBorder="1" applyAlignment="1" applyProtection="1">
      <alignment horizontal="left" vertical="top" wrapText="1"/>
      <protection locked="0"/>
    </xf>
    <xf numFmtId="4" fontId="25" fillId="0" borderId="13" xfId="2" applyNumberFormat="1" applyFont="1" applyBorder="1" applyAlignment="1" applyProtection="1">
      <alignment vertical="top" wrapText="1"/>
      <protection locked="0"/>
    </xf>
    <xf numFmtId="0" fontId="4" fillId="2" borderId="6" xfId="0" applyFont="1" applyFill="1" applyBorder="1" applyAlignment="1">
      <alignment horizontal="center" vertical="top"/>
    </xf>
    <xf numFmtId="0" fontId="0" fillId="0" borderId="0" xfId="0" applyFont="1"/>
    <xf numFmtId="0" fontId="4" fillId="2" borderId="6" xfId="0" applyFont="1" applyFill="1" applyBorder="1" applyAlignment="1">
      <alignment horizontal="center" vertical="top" wrapText="1"/>
    </xf>
    <xf numFmtId="164" fontId="25" fillId="0" borderId="11" xfId="1" applyNumberFormat="1" applyFont="1" applyBorder="1" applyAlignment="1" applyProtection="1">
      <alignment horizontal="center" vertical="top"/>
      <protection locked="0"/>
    </xf>
    <xf numFmtId="164" fontId="25" fillId="0" borderId="13" xfId="1" applyNumberFormat="1" applyFont="1" applyBorder="1" applyAlignment="1" applyProtection="1">
      <alignment horizontal="center" vertical="top"/>
      <protection locked="0"/>
    </xf>
    <xf numFmtId="165" fontId="26" fillId="2" borderId="10" xfId="8" applyNumberFormat="1" applyFont="1" applyFill="1" applyBorder="1" applyAlignment="1" applyProtection="1">
      <alignment horizontal="center" vertical="top"/>
      <protection locked="0"/>
    </xf>
    <xf numFmtId="165" fontId="25" fillId="0" borderId="11" xfId="8" applyNumberFormat="1" applyFont="1" applyBorder="1" applyAlignment="1" applyProtection="1">
      <alignment horizontal="center" vertical="top"/>
      <protection locked="0"/>
    </xf>
    <xf numFmtId="165" fontId="25" fillId="0" borderId="11" xfId="5" applyNumberFormat="1" applyFont="1" applyBorder="1" applyAlignment="1" applyProtection="1">
      <alignment horizontal="center" vertical="top"/>
      <protection locked="0"/>
    </xf>
    <xf numFmtId="0" fontId="25" fillId="0" borderId="11" xfId="0" applyFont="1" applyBorder="1" applyAlignment="1" applyProtection="1">
      <alignment vertical="top"/>
      <protection locked="0"/>
    </xf>
    <xf numFmtId="165" fontId="25" fillId="0" borderId="13" xfId="5" applyNumberFormat="1" applyFont="1" applyBorder="1" applyAlignment="1" applyProtection="1">
      <alignment horizontal="center" vertical="top"/>
      <protection locked="0"/>
    </xf>
    <xf numFmtId="0" fontId="26" fillId="2" borderId="10" xfId="5" quotePrefix="1" applyFont="1" applyFill="1" applyBorder="1" applyAlignment="1" applyProtection="1">
      <alignment horizontal="center" vertical="top"/>
      <protection locked="0"/>
    </xf>
    <xf numFmtId="0" fontId="4" fillId="2" borderId="7" xfId="0" applyFont="1" applyFill="1" applyBorder="1" applyAlignment="1">
      <alignment horizontal="left" vertical="top" wrapText="1"/>
    </xf>
    <xf numFmtId="164" fontId="25" fillId="0" borderId="12" xfId="1" applyNumberFormat="1" applyFont="1" applyBorder="1" applyAlignment="1" applyProtection="1">
      <alignment horizontal="left" vertical="top"/>
      <protection locked="0"/>
    </xf>
    <xf numFmtId="164" fontId="25" fillId="0" borderId="5" xfId="1" applyNumberFormat="1" applyFont="1" applyBorder="1" applyAlignment="1" applyProtection="1">
      <alignment horizontal="left" vertical="top"/>
      <protection locked="0"/>
    </xf>
    <xf numFmtId="165" fontId="26" fillId="2" borderId="1" xfId="8" applyNumberFormat="1" applyFont="1" applyFill="1" applyBorder="1" applyAlignment="1" applyProtection="1">
      <alignment horizontal="left" vertical="top"/>
      <protection locked="0"/>
    </xf>
    <xf numFmtId="165" fontId="26" fillId="2" borderId="3" xfId="8" applyNumberFormat="1" applyFont="1" applyFill="1" applyBorder="1" applyAlignment="1" applyProtection="1">
      <alignment horizontal="left" vertical="top"/>
      <protection locked="0"/>
    </xf>
    <xf numFmtId="165" fontId="26" fillId="2" borderId="10" xfId="8" applyNumberFormat="1" applyFont="1" applyFill="1" applyBorder="1" applyAlignment="1" applyProtection="1">
      <alignment horizontal="left" vertical="top"/>
      <protection locked="0"/>
    </xf>
    <xf numFmtId="0" fontId="26" fillId="2" borderId="3" xfId="5" quotePrefix="1" applyFont="1" applyFill="1" applyBorder="1" applyAlignment="1" applyProtection="1">
      <alignment horizontal="left" vertical="top"/>
      <protection locked="0"/>
    </xf>
    <xf numFmtId="0" fontId="0" fillId="0" borderId="0" xfId="0" applyFont="1" applyAlignment="1">
      <alignment horizontal="left"/>
    </xf>
    <xf numFmtId="0" fontId="4" fillId="2" borderId="7" xfId="0" applyFont="1" applyFill="1" applyBorder="1" applyAlignment="1">
      <alignment horizontal="center" vertical="top"/>
    </xf>
    <xf numFmtId="0" fontId="26" fillId="2" borderId="8" xfId="2" applyFont="1" applyFill="1" applyBorder="1" applyAlignment="1" applyProtection="1">
      <alignment vertical="top" wrapText="1"/>
      <protection locked="0"/>
    </xf>
    <xf numFmtId="0" fontId="26" fillId="2" borderId="9" xfId="2" applyFont="1" applyFill="1" applyBorder="1" applyAlignment="1" applyProtection="1">
      <alignment vertical="top" wrapText="1"/>
      <protection locked="0"/>
    </xf>
    <xf numFmtId="0" fontId="26" fillId="2" borderId="9" xfId="1" applyFont="1" applyFill="1" applyBorder="1" applyAlignment="1" applyProtection="1">
      <alignment vertical="top" wrapText="1"/>
      <protection locked="0"/>
    </xf>
    <xf numFmtId="0" fontId="25" fillId="0" borderId="6" xfId="1" applyFont="1" applyBorder="1" applyAlignment="1" applyProtection="1">
      <alignment horizontal="center" vertical="top"/>
      <protection locked="0"/>
    </xf>
    <xf numFmtId="4" fontId="25" fillId="0" borderId="6" xfId="2" applyNumberFormat="1" applyFont="1" applyBorder="1" applyAlignment="1" applyProtection="1">
      <alignment vertical="top"/>
      <protection locked="0"/>
    </xf>
    <xf numFmtId="0" fontId="26" fillId="2" borderId="6" xfId="0" applyFont="1" applyFill="1" applyBorder="1" applyAlignment="1" applyProtection="1">
      <alignment horizontal="center" vertical="top"/>
      <protection locked="0"/>
    </xf>
    <xf numFmtId="3" fontId="26" fillId="2" borderId="6" xfId="0" applyNumberFormat="1" applyFont="1" applyFill="1" applyBorder="1" applyAlignment="1" applyProtection="1">
      <alignment horizontal="center" vertical="top"/>
      <protection locked="0"/>
    </xf>
    <xf numFmtId="4" fontId="26" fillId="2" borderId="6" xfId="2" applyNumberFormat="1" applyFont="1" applyFill="1" applyBorder="1" applyAlignment="1" applyProtection="1">
      <alignment horizontal="center" vertical="top"/>
      <protection locked="0"/>
    </xf>
    <xf numFmtId="0" fontId="25" fillId="0" borderId="6" xfId="5" applyFont="1" applyBorder="1" applyAlignment="1" applyProtection="1">
      <alignment horizontal="center" vertical="top"/>
      <protection locked="0"/>
    </xf>
    <xf numFmtId="0" fontId="25" fillId="3" borderId="5" xfId="5" quotePrefix="1" applyFont="1" applyFill="1" applyBorder="1" applyAlignment="1" applyProtection="1">
      <alignment horizontal="left" vertical="top" wrapText="1"/>
      <protection locked="0"/>
    </xf>
    <xf numFmtId="0" fontId="25" fillId="0" borderId="13" xfId="5" applyFont="1" applyBorder="1" applyAlignment="1" applyProtection="1">
      <alignment horizontal="center" vertical="top"/>
      <protection locked="0"/>
    </xf>
    <xf numFmtId="0" fontId="26" fillId="2" borderId="8" xfId="2" applyFont="1" applyFill="1" applyBorder="1" applyAlignment="1" applyProtection="1">
      <alignment vertical="top"/>
      <protection locked="0"/>
    </xf>
    <xf numFmtId="0" fontId="26" fillId="2" borderId="13" xfId="5" applyFont="1" applyFill="1" applyBorder="1" applyAlignment="1" applyProtection="1">
      <alignment horizontal="center" vertical="top"/>
      <protection locked="0"/>
    </xf>
    <xf numFmtId="0" fontId="26" fillId="2" borderId="6" xfId="5" applyFont="1" applyFill="1" applyBorder="1" applyAlignment="1" applyProtection="1">
      <alignment horizontal="center" vertical="top"/>
      <protection locked="0"/>
    </xf>
    <xf numFmtId="0" fontId="26" fillId="2" borderId="9" xfId="2" applyFont="1" applyFill="1" applyBorder="1" applyAlignment="1" applyProtection="1">
      <alignment vertical="top"/>
      <protection locked="0"/>
    </xf>
    <xf numFmtId="3" fontId="26" fillId="2" borderId="6" xfId="9" applyNumberFormat="1" applyFont="1" applyFill="1" applyBorder="1" applyAlignment="1" applyProtection="1">
      <alignment horizontal="center" vertical="top"/>
      <protection locked="0"/>
    </xf>
    <xf numFmtId="0" fontId="25" fillId="0" borderId="11" xfId="5" applyFont="1" applyBorder="1" applyAlignment="1" applyProtection="1">
      <alignment horizontal="center" vertical="top"/>
      <protection locked="0"/>
    </xf>
    <xf numFmtId="0" fontId="25" fillId="0" borderId="6" xfId="9" applyFont="1" applyBorder="1" applyAlignment="1" applyProtection="1">
      <alignment horizontal="center" vertical="top"/>
      <protection locked="0"/>
    </xf>
    <xf numFmtId="0" fontId="25" fillId="0" borderId="6" xfId="6" applyFont="1" applyBorder="1" applyAlignment="1" applyProtection="1">
      <alignment horizontal="center" vertical="top"/>
      <protection locked="0"/>
    </xf>
    <xf numFmtId="0" fontId="26" fillId="2" borderId="6" xfId="7" applyFont="1" applyFill="1" applyBorder="1" applyAlignment="1" applyProtection="1">
      <alignment horizontal="center" vertical="top"/>
      <protection locked="0"/>
    </xf>
    <xf numFmtId="0" fontId="25" fillId="0" borderId="6" xfId="0" applyFont="1" applyBorder="1" applyAlignment="1" applyProtection="1">
      <alignment horizontal="center" vertical="top"/>
      <protection locked="0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28" fillId="3" borderId="6" xfId="5" quotePrefix="1" applyFont="1" applyFill="1" applyBorder="1" applyAlignment="1" applyProtection="1">
      <alignment horizontal="left" vertical="top" wrapText="1"/>
      <protection locked="0"/>
    </xf>
    <xf numFmtId="0" fontId="25" fillId="0" borderId="0" xfId="5" quotePrefix="1" applyFont="1" applyBorder="1" applyAlignment="1" applyProtection="1">
      <alignment horizontal="center" vertical="top" wrapText="1"/>
      <protection locked="0"/>
    </xf>
    <xf numFmtId="4" fontId="36" fillId="0" borderId="6" xfId="2" applyNumberFormat="1" applyFont="1" applyBorder="1" applyAlignment="1" applyProtection="1">
      <alignment vertical="top"/>
      <protection locked="0"/>
    </xf>
    <xf numFmtId="4" fontId="25" fillId="0" borderId="6" xfId="2" applyNumberFormat="1" applyFont="1" applyFill="1" applyBorder="1" applyAlignment="1" applyProtection="1">
      <alignment vertical="top"/>
      <protection locked="0"/>
    </xf>
    <xf numFmtId="4" fontId="25" fillId="3" borderId="6" xfId="2" applyNumberFormat="1" applyFont="1" applyFill="1" applyBorder="1" applyAlignment="1" applyProtection="1">
      <alignment vertical="top"/>
      <protection locked="0"/>
    </xf>
    <xf numFmtId="4" fontId="25" fillId="3" borderId="13" xfId="2" applyNumberFormat="1" applyFont="1" applyFill="1" applyBorder="1" applyAlignment="1" applyProtection="1">
      <alignment vertical="top"/>
      <protection locked="0"/>
    </xf>
    <xf numFmtId="165" fontId="37" fillId="0" borderId="11" xfId="8" applyNumberFormat="1" applyFont="1" applyBorder="1" applyAlignment="1" applyProtection="1">
      <alignment horizontal="center" vertical="top"/>
      <protection locked="0"/>
    </xf>
    <xf numFmtId="49" fontId="28" fillId="0" borderId="6" xfId="0" applyNumberFormat="1" applyFont="1" applyBorder="1" applyAlignment="1" applyProtection="1">
      <alignment vertical="top" wrapText="1"/>
      <protection locked="0"/>
    </xf>
    <xf numFmtId="0" fontId="28" fillId="0" borderId="6" xfId="5" applyFont="1" applyBorder="1" applyAlignment="1" applyProtection="1">
      <alignment horizontal="center" vertical="top" wrapText="1"/>
      <protection locked="0"/>
    </xf>
    <xf numFmtId="4" fontId="28" fillId="0" borderId="6" xfId="2" applyNumberFormat="1" applyFont="1" applyBorder="1" applyAlignment="1" applyProtection="1">
      <alignment vertical="top"/>
      <protection locked="0"/>
    </xf>
    <xf numFmtId="0" fontId="28" fillId="0" borderId="11" xfId="5" applyFont="1" applyBorder="1" applyAlignment="1" applyProtection="1">
      <alignment horizontal="center" vertical="top" wrapText="1"/>
      <protection locked="0"/>
    </xf>
    <xf numFmtId="0" fontId="28" fillId="0" borderId="6" xfId="5" applyFont="1" applyBorder="1" applyAlignment="1" applyProtection="1">
      <alignment horizontal="left" vertical="top" wrapText="1"/>
      <protection locked="0"/>
    </xf>
    <xf numFmtId="0" fontId="6" fillId="0" borderId="0" xfId="13" applyFont="1" applyAlignment="1">
      <alignment horizontal="left" vertical="top" wrapText="1"/>
    </xf>
    <xf numFmtId="49" fontId="11" fillId="0" borderId="0" xfId="12" applyNumberFormat="1" applyFont="1" applyAlignment="1">
      <alignment horizontal="center" vertical="top"/>
    </xf>
    <xf numFmtId="49" fontId="0" fillId="0" borderId="0" xfId="12" applyNumberFormat="1" applyFont="1" applyAlignment="1">
      <alignment horizontal="center" vertical="top"/>
    </xf>
    <xf numFmtId="49" fontId="1" fillId="0" borderId="0" xfId="12" applyNumberFormat="1" applyFont="1" applyAlignment="1">
      <alignment horizontal="center" vertical="top"/>
    </xf>
    <xf numFmtId="0" fontId="17" fillId="0" borderId="0" xfId="12" applyFont="1" applyAlignment="1">
      <alignment horizontal="left" vertical="top"/>
    </xf>
    <xf numFmtId="0" fontId="15" fillId="4" borderId="4" xfId="12" applyFont="1" applyFill="1" applyBorder="1" applyAlignment="1">
      <alignment horizontal="center"/>
    </xf>
    <xf numFmtId="0" fontId="12" fillId="0" borderId="0" xfId="12" applyFont="1" applyAlignment="1">
      <alignment horizontal="left" vertical="top"/>
    </xf>
    <xf numFmtId="0" fontId="21" fillId="0" borderId="0" xfId="13" applyFont="1" applyAlignment="1">
      <alignment horizontal="left" vertical="top" wrapText="1"/>
    </xf>
    <xf numFmtId="0" fontId="1" fillId="0" borderId="0" xfId="12" applyFont="1" applyAlignment="1">
      <alignment horizontal="center" vertical="center" wrapText="1"/>
    </xf>
    <xf numFmtId="0" fontId="11" fillId="0" borderId="2" xfId="12" applyFont="1" applyBorder="1" applyAlignment="1">
      <alignment horizontal="left"/>
    </xf>
    <xf numFmtId="0" fontId="1" fillId="0" borderId="2" xfId="12" applyFont="1" applyBorder="1" applyAlignment="1">
      <alignment horizontal="left"/>
    </xf>
    <xf numFmtId="0" fontId="13" fillId="0" borderId="0" xfId="12" applyFont="1" applyAlignment="1">
      <alignment horizontal="left" vertical="top" wrapText="1"/>
    </xf>
    <xf numFmtId="0" fontId="1" fillId="0" borderId="0" xfId="12" applyFont="1" applyAlignment="1">
      <alignment horizontal="center" vertical="top"/>
    </xf>
    <xf numFmtId="0" fontId="1" fillId="0" borderId="4" xfId="12" applyFont="1" applyBorder="1" applyAlignment="1">
      <alignment horizontal="center"/>
    </xf>
    <xf numFmtId="0" fontId="1" fillId="0" borderId="0" xfId="12" applyFont="1" applyAlignment="1">
      <alignment horizontal="center" vertical="top" wrapText="1"/>
    </xf>
    <xf numFmtId="0" fontId="14" fillId="0" borderId="0" xfId="12" applyFont="1" applyAlignment="1">
      <alignment horizontal="center" vertical="center" wrapText="1"/>
    </xf>
    <xf numFmtId="0" fontId="14" fillId="0" borderId="4" xfId="12" applyFont="1" applyBorder="1" applyAlignment="1">
      <alignment horizontal="center" vertical="center" wrapText="1"/>
    </xf>
    <xf numFmtId="0" fontId="14" fillId="0" borderId="0" xfId="12" applyFont="1" applyAlignment="1">
      <alignment horizontal="center" vertical="top"/>
    </xf>
    <xf numFmtId="0" fontId="16" fillId="0" borderId="0" xfId="12" applyFont="1" applyAlignment="1">
      <alignment horizontal="center" vertical="top"/>
    </xf>
    <xf numFmtId="0" fontId="14" fillId="0" borderId="0" xfId="12" applyFont="1" applyAlignment="1">
      <alignment horizontal="center" vertical="center"/>
    </xf>
    <xf numFmtId="0" fontId="14" fillId="0" borderId="4" xfId="12" applyFont="1" applyBorder="1" applyAlignment="1">
      <alignment horizontal="center" vertical="center"/>
    </xf>
    <xf numFmtId="0" fontId="2" fillId="0" borderId="0" xfId="12" applyFont="1" applyAlignment="1">
      <alignment horizontal="center"/>
    </xf>
    <xf numFmtId="0" fontId="1" fillId="0" borderId="0" xfId="12" applyFont="1" applyAlignment="1">
      <alignment horizontal="center"/>
    </xf>
    <xf numFmtId="0" fontId="18" fillId="0" borderId="0" xfId="12" applyFont="1" applyAlignment="1">
      <alignment horizontal="center" vertical="center"/>
    </xf>
    <xf numFmtId="0" fontId="18" fillId="0" borderId="4" xfId="12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2" fontId="19" fillId="2" borderId="7" xfId="0" applyNumberFormat="1" applyFont="1" applyFill="1" applyBorder="1" applyAlignment="1" applyProtection="1">
      <alignment horizontal="center" vertical="top" wrapText="1"/>
      <protection locked="0"/>
    </xf>
    <xf numFmtId="2" fontId="19" fillId="2" borderId="8" xfId="0" applyNumberFormat="1" applyFont="1" applyFill="1" applyBorder="1" applyAlignment="1" applyProtection="1">
      <alignment horizontal="center" vertical="top" wrapText="1"/>
      <protection locked="0"/>
    </xf>
    <xf numFmtId="2" fontId="19" fillId="2" borderId="9" xfId="0" applyNumberFormat="1" applyFont="1" applyFill="1" applyBorder="1" applyAlignment="1" applyProtection="1">
      <alignment horizontal="center" vertical="top" wrapText="1"/>
      <protection locked="0"/>
    </xf>
    <xf numFmtId="2" fontId="26" fillId="2" borderId="7" xfId="0" applyNumberFormat="1" applyFont="1" applyFill="1" applyBorder="1" applyAlignment="1" applyProtection="1">
      <alignment horizontal="right" vertical="center" wrapText="1"/>
      <protection locked="0"/>
    </xf>
    <xf numFmtId="2" fontId="26" fillId="2" borderId="9" xfId="0" applyNumberFormat="1" applyFont="1" applyFill="1" applyBorder="1" applyAlignment="1" applyProtection="1">
      <alignment horizontal="right" vertical="center" wrapText="1"/>
      <protection locked="0"/>
    </xf>
    <xf numFmtId="49" fontId="26" fillId="2" borderId="7" xfId="0" applyNumberFormat="1" applyFont="1" applyFill="1" applyBorder="1" applyAlignment="1" applyProtection="1">
      <alignment horizontal="right" vertical="center" wrapText="1"/>
      <protection locked="0"/>
    </xf>
    <xf numFmtId="49" fontId="26" fillId="2" borderId="8" xfId="0" applyNumberFormat="1" applyFont="1" applyFill="1" applyBorder="1" applyAlignment="1" applyProtection="1">
      <alignment horizontal="right" vertical="center" wrapText="1"/>
      <protection locked="0"/>
    </xf>
    <xf numFmtId="49" fontId="26" fillId="2" borderId="9" xfId="0" applyNumberFormat="1" applyFont="1" applyFill="1" applyBorder="1" applyAlignment="1" applyProtection="1">
      <alignment horizontal="right" vertical="center" wrapText="1"/>
      <protection locked="0"/>
    </xf>
    <xf numFmtId="2" fontId="26" fillId="2" borderId="6" xfId="0" applyNumberFormat="1" applyFont="1" applyFill="1" applyBorder="1" applyAlignment="1" applyProtection="1">
      <alignment horizontal="right" vertical="center" wrapText="1"/>
      <protection locked="0"/>
    </xf>
    <xf numFmtId="49" fontId="26" fillId="0" borderId="7" xfId="0" applyNumberFormat="1" applyFont="1" applyBorder="1" applyAlignment="1" applyProtection="1">
      <alignment horizontal="right" vertical="center" wrapText="1"/>
      <protection locked="0"/>
    </xf>
    <xf numFmtId="49" fontId="26" fillId="0" borderId="8" xfId="0" applyNumberFormat="1" applyFont="1" applyBorder="1" applyAlignment="1" applyProtection="1">
      <alignment horizontal="right" vertical="center" wrapText="1"/>
      <protection locked="0"/>
    </xf>
    <xf numFmtId="49" fontId="26" fillId="0" borderId="9" xfId="0" applyNumberFormat="1" applyFont="1" applyBorder="1" applyAlignment="1" applyProtection="1">
      <alignment horizontal="right" vertical="center" wrapText="1"/>
      <protection locked="0"/>
    </xf>
    <xf numFmtId="0" fontId="3" fillId="2" borderId="6" xfId="0" applyFont="1" applyFill="1" applyBorder="1" applyAlignment="1">
      <alignment horizontal="center" vertical="top" wrapText="1"/>
    </xf>
    <xf numFmtId="0" fontId="0" fillId="0" borderId="6" xfId="0" applyBorder="1" applyAlignment="1">
      <alignment vertical="top"/>
    </xf>
    <xf numFmtId="0" fontId="0" fillId="0" borderId="6" xfId="0" applyBorder="1" applyAlignment="1">
      <alignment vertical="top" wrapText="1"/>
    </xf>
    <xf numFmtId="4" fontId="0" fillId="0" borderId="6" xfId="0" applyNumberFormat="1" applyBorder="1" applyAlignment="1">
      <alignment vertical="top"/>
    </xf>
    <xf numFmtId="0" fontId="0" fillId="0" borderId="9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</cellXfs>
  <cellStyles count="147">
    <cellStyle name="_PERSONAL" xfId="26" xr:uid="{F1F7303B-16F1-4A80-AD60-8A492D13AD12}"/>
    <cellStyle name="_PERSONAL_1" xfId="27" xr:uid="{88354C93-0C3C-4B9C-A027-B37C69177F9C}"/>
    <cellStyle name="Comma [0]_laroux" xfId="28" xr:uid="{21C033D3-D354-4128-95AA-CE48C41B8243}"/>
    <cellStyle name="Comma_laroux" xfId="29" xr:uid="{79E2A5AF-E5A9-49BE-9CEC-95B38B025B7A}"/>
    <cellStyle name="Currency [0]_laroux" xfId="30" xr:uid="{BF496270-24A4-49C6-A98B-75136523D31A}"/>
    <cellStyle name="Currency_laroux" xfId="31" xr:uid="{ACAE38A0-3F78-4012-8E72-777DDC2E3D59}"/>
    <cellStyle name="None" xfId="32" xr:uid="{2C563B92-AC97-4011-93FD-3BC9DB4171B9}"/>
    <cellStyle name="Normal_Komorniki-Głuchowo" xfId="33" xr:uid="{452FC44D-80A3-47D3-B945-0328A05BA1B2}"/>
    <cellStyle name="normální_laroux" xfId="34" xr:uid="{CB2E979C-F400-41D6-AB41-634E8D846D8A}"/>
    <cellStyle name="Normalny" xfId="0" builtinId="0"/>
    <cellStyle name="Normalny 10" xfId="15" xr:uid="{27510B71-BE05-4239-AFD7-F65832B4F502}"/>
    <cellStyle name="Normalny 2" xfId="12" xr:uid="{3CA64156-7A1E-481B-BC33-A89611BF0B29}"/>
    <cellStyle name="Normalny 2 2" xfId="19" xr:uid="{C56FE239-7876-4CD0-9A03-7E87D8BBF5CF}"/>
    <cellStyle name="Normalny 2 2 2" xfId="24" xr:uid="{4E46353A-C878-442E-898B-4962C990A418}"/>
    <cellStyle name="Normalny 2 3" xfId="8" xr:uid="{503D4A33-35D6-4F3E-8332-1CB60852EA9D}"/>
    <cellStyle name="Normalny 2 3 2" xfId="35" xr:uid="{595D4C34-37C8-443C-B9CC-D5CF84A991A6}"/>
    <cellStyle name="Normalny 2 4" xfId="25" xr:uid="{A2DC84B1-08E2-4A47-BCF5-CDD70B8334AA}"/>
    <cellStyle name="Normalny 2 5" xfId="14" xr:uid="{7F01AE55-652D-479E-B8CB-B90B845BA735}"/>
    <cellStyle name="Normalny 2 6" xfId="16" xr:uid="{5B809926-8B8B-45AE-A24E-962EFA49435C}"/>
    <cellStyle name="Normalny 3" xfId="2" xr:uid="{EE713A48-6530-4924-95FB-8140E6FE6527}"/>
    <cellStyle name="Normalny 3 2" xfId="36" xr:uid="{60D6B6CB-8FCA-4189-862D-A0E7E9DFCE7C}"/>
    <cellStyle name="Normalny 3 3" xfId="37" xr:uid="{9A7E200E-527F-4E4F-B6E7-31D9FA750943}"/>
    <cellStyle name="Normalny 4" xfId="20" xr:uid="{081DEB5E-68EB-4A4C-83D6-4F91263401DC}"/>
    <cellStyle name="Normalny 4 2" xfId="21" xr:uid="{8C8B62C4-2624-4C92-9681-4A696D774425}"/>
    <cellStyle name="Normalny 4 2 2" xfId="45" xr:uid="{B625C5CF-CCB7-44A5-B0A7-F8607F6FB5A5}"/>
    <cellStyle name="Normalny 4 2 2 2" xfId="69" xr:uid="{0266898A-9BD2-498C-BA91-CAF6AC9FD5EF}"/>
    <cellStyle name="Normalny 4 2 3" xfId="70" xr:uid="{6F7DC183-415D-4CB9-AE1F-C0F6AEC97FE1}"/>
    <cellStyle name="Normalny 4 3" xfId="38" xr:uid="{2B6FA9C1-4738-4B54-B0C5-4D60C91A9EA4}"/>
    <cellStyle name="Normalny 4 4" xfId="44" xr:uid="{0EC30801-E7CD-43C8-AA3C-A7931DD5A4F0}"/>
    <cellStyle name="Normalny 4 4 2" xfId="71" xr:uid="{509B26AB-FAFB-4421-8124-6F9C9FBB978D}"/>
    <cellStyle name="Normalny 4 5" xfId="72" xr:uid="{A7AE6376-947F-402B-B071-B590BD3BB948}"/>
    <cellStyle name="Normalny 5" xfId="23" xr:uid="{926F2DF4-8EC0-440E-B20A-51DD661A916C}"/>
    <cellStyle name="Normalny 5 2" xfId="39" xr:uid="{5F25E9A7-B714-4634-BAE3-4704CF571C57}"/>
    <cellStyle name="Normalny 5 2 2" xfId="48" xr:uid="{4A6994D8-5919-43D5-BE86-2B67B088DC02}"/>
    <cellStyle name="Normalny 5 2 2 2" xfId="54" xr:uid="{9954CB65-2AE5-4C9E-9701-F9ADFE8B5FD0}"/>
    <cellStyle name="Normalny 5 2 2 2 2" xfId="66" xr:uid="{DE4E5A92-37B9-4082-8D72-7E2E80DC09F2}"/>
    <cellStyle name="Normalny 5 2 2 2 2 2" xfId="73" xr:uid="{8BF3DE18-64C1-4050-8D64-A26079AEA982}"/>
    <cellStyle name="Normalny 5 2 2 2 2 2 2" xfId="123" xr:uid="{A7090506-9093-4FF7-9ADB-E25BB2892112}"/>
    <cellStyle name="Normalny 5 2 2 2 2 3" xfId="120" xr:uid="{B269B955-2658-4937-8FFA-DD50B0C4A040}"/>
    <cellStyle name="Normalny 5 2 2 2 3" xfId="74" xr:uid="{79484E95-1AD8-49D3-B801-E4E6E95C5F85}"/>
    <cellStyle name="Normalny 5 2 2 2 3 2" xfId="124" xr:uid="{57610722-3BC5-4186-A4C6-927B388C9062}"/>
    <cellStyle name="Normalny 5 2 2 2 4" xfId="108" xr:uid="{BBB1C6BE-0487-4487-937B-4E97C5200B64}"/>
    <cellStyle name="Normalny 5 2 2 3" xfId="60" xr:uid="{F0B043F6-9F30-4483-81B3-2B275FB63123}"/>
    <cellStyle name="Normalny 5 2 2 3 2" xfId="75" xr:uid="{6258E43C-C7D8-4E2A-93DC-C5FD55238B08}"/>
    <cellStyle name="Normalny 5 2 2 3 2 2" xfId="125" xr:uid="{0A2D6B9D-8D29-4128-9104-B85321ADCF73}"/>
    <cellStyle name="Normalny 5 2 2 3 3" xfId="114" xr:uid="{FB927F6F-D7B8-4937-B101-2ADCB0F176A7}"/>
    <cellStyle name="Normalny 5 2 2 4" xfId="76" xr:uid="{313398B0-B912-454D-8A53-FD30FCC52684}"/>
    <cellStyle name="Normalny 5 2 2 4 2" xfId="126" xr:uid="{5B256D69-5502-4274-8E3B-2DAC6B1039BD}"/>
    <cellStyle name="Normalny 5 2 2 5" xfId="102" xr:uid="{E8EFE561-C3B1-42C9-ADD8-A1DA3F585159}"/>
    <cellStyle name="Normalny 5 2 3" xfId="51" xr:uid="{93016525-DD2C-4B27-AAFD-6FFC43DFD848}"/>
    <cellStyle name="Normalny 5 2 3 2" xfId="63" xr:uid="{3B4E141B-681C-4810-8BFA-3F4CF256126F}"/>
    <cellStyle name="Normalny 5 2 3 2 2" xfId="77" xr:uid="{63878B97-27EF-4180-A9EA-00BA693C5AA6}"/>
    <cellStyle name="Normalny 5 2 3 2 2 2" xfId="127" xr:uid="{615D7E53-1C51-4A92-9B19-D556F8AF3FD3}"/>
    <cellStyle name="Normalny 5 2 3 2 3" xfId="117" xr:uid="{26992651-E83B-4A6E-9727-CDAC2E1941B5}"/>
    <cellStyle name="Normalny 5 2 3 3" xfId="78" xr:uid="{55BA1EBB-1515-426F-B714-DB91258593E1}"/>
    <cellStyle name="Normalny 5 2 3 3 2" xfId="128" xr:uid="{60ABFB45-2787-48E3-8399-765FD616CE51}"/>
    <cellStyle name="Normalny 5 2 3 4" xfId="105" xr:uid="{C9998DDB-27B9-4F86-B923-2DDCF8FF6DF8}"/>
    <cellStyle name="Normalny 5 2 4" xfId="57" xr:uid="{2BFD6DDF-2B7A-4820-BFEA-CEE180C6BC10}"/>
    <cellStyle name="Normalny 5 2 4 2" xfId="79" xr:uid="{7BEE34B6-7379-497A-A66D-81E7FAA45FCA}"/>
    <cellStyle name="Normalny 5 2 4 2 2" xfId="129" xr:uid="{3703528D-BFAA-414E-B0D6-2943BF96A840}"/>
    <cellStyle name="Normalny 5 2 4 3" xfId="111" xr:uid="{A4186D72-B7AB-4C3C-9366-5B538F2F80DB}"/>
    <cellStyle name="Normalny 5 2 5" xfId="80" xr:uid="{AA2CFC7C-D736-4198-95D1-5768EE91343A}"/>
    <cellStyle name="Normalny 5 2 5 2" xfId="130" xr:uid="{70010725-C5DF-4AFD-BD32-7B7A5B3E1069}"/>
    <cellStyle name="Normalny 5 2 6" xfId="99" xr:uid="{DC022549-67C1-43F0-A636-C7BD0C72F090}"/>
    <cellStyle name="Normalny 5 3" xfId="47" xr:uid="{47BE506F-E168-4007-9D42-A1DE476E77BB}"/>
    <cellStyle name="Normalny 5 3 2" xfId="53" xr:uid="{AC7FE4B6-D00D-4709-AB18-6811C62E54F7}"/>
    <cellStyle name="Normalny 5 3 2 2" xfId="65" xr:uid="{F18AC991-740D-4659-9F8D-95A134B74995}"/>
    <cellStyle name="Normalny 5 3 2 2 2" xfId="81" xr:uid="{DF4F95BE-1EEA-42D7-89A4-CD923C18113F}"/>
    <cellStyle name="Normalny 5 3 2 2 2 2" xfId="131" xr:uid="{C41DC93B-71C4-4B4C-9B3C-0A22AF81835A}"/>
    <cellStyle name="Normalny 5 3 2 2 3" xfId="119" xr:uid="{3F3320A3-8830-4092-BFB0-A8B31E63E580}"/>
    <cellStyle name="Normalny 5 3 2 3" xfId="82" xr:uid="{56E27B88-1EEC-4DCD-9A4C-740D0C5696FA}"/>
    <cellStyle name="Normalny 5 3 2 3 2" xfId="132" xr:uid="{B459F67D-BA88-45B9-ACAA-588118EEA341}"/>
    <cellStyle name="Normalny 5 3 2 4" xfId="107" xr:uid="{C259E2BB-86C1-4BCB-94A8-02E59FB72E14}"/>
    <cellStyle name="Normalny 5 3 3" xfId="59" xr:uid="{BC2044FF-9384-41BC-BF4D-2BDBDD1FD949}"/>
    <cellStyle name="Normalny 5 3 3 2" xfId="83" xr:uid="{53D46766-0472-4749-B266-0FA5CB1D90CB}"/>
    <cellStyle name="Normalny 5 3 3 2 2" xfId="133" xr:uid="{B4158E02-0E5B-4BF4-B2AB-01CF4B838A2D}"/>
    <cellStyle name="Normalny 5 3 3 3" xfId="113" xr:uid="{9A8AE242-2120-4252-BC9B-953A018C98EA}"/>
    <cellStyle name="Normalny 5 3 4" xfId="84" xr:uid="{E630062E-9220-45FE-ABAC-D559FEE0F16D}"/>
    <cellStyle name="Normalny 5 3 4 2" xfId="134" xr:uid="{A5D25061-7B6D-4338-891F-E5CD0E2834CF}"/>
    <cellStyle name="Normalny 5 3 5" xfId="101" xr:uid="{FD9AB763-E393-444F-B4DA-2FA8A4A47108}"/>
    <cellStyle name="Normalny 5 4" xfId="50" xr:uid="{7A7849B2-AEF6-438E-ABDE-53CAAF78945D}"/>
    <cellStyle name="Normalny 5 4 2" xfId="62" xr:uid="{316B1FEB-BD05-451C-8BC1-2431FD3DB355}"/>
    <cellStyle name="Normalny 5 4 2 2" xfId="85" xr:uid="{E67D80AA-58F3-4B5A-A3CF-49DB3DD6FBD4}"/>
    <cellStyle name="Normalny 5 4 2 2 2" xfId="135" xr:uid="{F1AB2DB6-B5CB-4220-B55F-AF26BCB0A10F}"/>
    <cellStyle name="Normalny 5 4 2 3" xfId="116" xr:uid="{17ECE96A-F792-4F77-B3B6-3A971970ED7B}"/>
    <cellStyle name="Normalny 5 4 3" xfId="86" xr:uid="{E973E36B-BD94-49C0-A0C6-E3C0DFBD11FF}"/>
    <cellStyle name="Normalny 5 4 3 2" xfId="136" xr:uid="{4B04A723-C782-40EA-8210-1F097134BF85}"/>
    <cellStyle name="Normalny 5 4 4" xfId="104" xr:uid="{E71CECF8-0683-4814-AEF0-1815D39F4ED9}"/>
    <cellStyle name="Normalny 5 5" xfId="56" xr:uid="{4E871601-F181-4179-A423-E96E240E72D1}"/>
    <cellStyle name="Normalny 5 5 2" xfId="87" xr:uid="{221BA75A-AB7A-41E4-98AD-4899C35F7C0E}"/>
    <cellStyle name="Normalny 5 5 2 2" xfId="137" xr:uid="{6EFAFA11-8E16-4AEF-8320-625E14C2DA01}"/>
    <cellStyle name="Normalny 5 5 3" xfId="110" xr:uid="{9B38BFFD-9D5C-4175-B510-B377D56DAC4E}"/>
    <cellStyle name="Normalny 5 6" xfId="88" xr:uid="{1954F43E-AABB-4AAC-8AEE-491F1BBB7E75}"/>
    <cellStyle name="Normalny 5 6 2" xfId="138" xr:uid="{C6665A12-4BA3-4EE8-B7E2-1E9AAB85D53C}"/>
    <cellStyle name="Normalny 5 7" xfId="98" xr:uid="{E8256108-C921-4C55-BF1F-78D687D93ADD}"/>
    <cellStyle name="Normalny 6" xfId="43" xr:uid="{FDAEADA8-97A2-465D-9583-965C1DF011EE}"/>
    <cellStyle name="Normalny 6 2" xfId="49" xr:uid="{D6EC11BF-3A20-46FB-897E-F486326C6DEA}"/>
    <cellStyle name="Normalny 6 2 2" xfId="55" xr:uid="{8DF58115-D9C0-43A4-B82E-D9A1A95EC57D}"/>
    <cellStyle name="Normalny 6 2 2 2" xfId="67" xr:uid="{64B7135D-729F-4E07-B1C2-EB20E373C7A2}"/>
    <cellStyle name="Normalny 6 2 2 2 2" xfId="89" xr:uid="{9D0415AF-ADFB-4AF9-8B49-F709E6042930}"/>
    <cellStyle name="Normalny 6 2 2 2 2 2" xfId="139" xr:uid="{8C3F276A-8C9D-4519-B0EB-6284A5116260}"/>
    <cellStyle name="Normalny 6 2 2 2 3" xfId="121" xr:uid="{D414C1D3-5B72-4770-BF83-EA064FF5F1F2}"/>
    <cellStyle name="Normalny 6 2 2 3" xfId="90" xr:uid="{F27CFD47-892C-4950-851B-B9A23F1F0D69}"/>
    <cellStyle name="Normalny 6 2 2 3 2" xfId="140" xr:uid="{274A446E-54AC-4294-AFB4-06B60E7C2B1A}"/>
    <cellStyle name="Normalny 6 2 2 4" xfId="109" xr:uid="{A223D7DC-BE54-41DD-8D67-0D2038D9FDC3}"/>
    <cellStyle name="Normalny 6 2 3" xfId="61" xr:uid="{F789763B-F9B6-4929-AB2E-160675797EC5}"/>
    <cellStyle name="Normalny 6 2 3 2" xfId="91" xr:uid="{00834A14-4664-473C-9F29-7A4CD55B0A66}"/>
    <cellStyle name="Normalny 6 2 3 2 2" xfId="141" xr:uid="{E0A917C2-03B9-437B-B045-ADCEF659AC4C}"/>
    <cellStyle name="Normalny 6 2 3 3" xfId="115" xr:uid="{236DEE00-470D-427E-89D8-7112568D4151}"/>
    <cellStyle name="Normalny 6 2 4" xfId="92" xr:uid="{37C928A6-ED9C-4254-B76E-DC1C8840B069}"/>
    <cellStyle name="Normalny 6 2 4 2" xfId="142" xr:uid="{CC2CCD6F-9689-48F0-9AFC-EBF8729213AD}"/>
    <cellStyle name="Normalny 6 2 5" xfId="103" xr:uid="{90777801-89EB-4AA3-8376-E5F09858ADE3}"/>
    <cellStyle name="Normalny 6 3" xfId="52" xr:uid="{1CD27C0F-5F07-4E7C-A662-61F585A2B256}"/>
    <cellStyle name="Normalny 6 3 2" xfId="64" xr:uid="{973BD9B6-68DA-4347-857A-6163E6528137}"/>
    <cellStyle name="Normalny 6 3 2 2" xfId="93" xr:uid="{F7EB168A-4AAE-4B71-BC5F-089F1805103D}"/>
    <cellStyle name="Normalny 6 3 2 2 2" xfId="143" xr:uid="{9C31D880-CC59-407F-9D67-4C3F0849A980}"/>
    <cellStyle name="Normalny 6 3 2 3" xfId="118" xr:uid="{DEFD568E-F434-4B0F-9CB3-C6DAB2E87FE9}"/>
    <cellStyle name="Normalny 6 3 3" xfId="94" xr:uid="{75881384-84ED-4BA6-A795-5C1C50A00BC0}"/>
    <cellStyle name="Normalny 6 3 3 2" xfId="144" xr:uid="{D1C37277-D039-4B7A-84C9-13ECB2F70283}"/>
    <cellStyle name="Normalny 6 3 4" xfId="106" xr:uid="{33B39C35-9B66-4021-810E-7B4A3B2CE2C9}"/>
    <cellStyle name="Normalny 6 4" xfId="58" xr:uid="{D5CD1A9B-E70C-43AA-A6C9-754C57E0C432}"/>
    <cellStyle name="Normalny 6 4 2" xfId="95" xr:uid="{BF17729F-F545-4F13-BC26-C10875CF417F}"/>
    <cellStyle name="Normalny 6 4 2 2" xfId="145" xr:uid="{F7BCCEC6-0C81-490F-B545-60629ADCCDB0}"/>
    <cellStyle name="Normalny 6 4 3" xfId="112" xr:uid="{2B1F9014-3BD3-4C08-AAC8-DDE4155D4420}"/>
    <cellStyle name="Normalny 6 5" xfId="96" xr:uid="{6E35091C-B863-43E1-A2C5-3E5515D434D9}"/>
    <cellStyle name="Normalny 6 5 2" xfId="146" xr:uid="{7B475F1F-7BA8-46CA-A846-94C9641536A3}"/>
    <cellStyle name="Normalny 6 6" xfId="100" xr:uid="{3DB5F888-A710-489F-B08F-7D97E009193B}"/>
    <cellStyle name="Normalny 7" xfId="68" xr:uid="{5D7C8F44-28E3-4397-AB51-1F4721FB5F63}"/>
    <cellStyle name="Normalny 7 2" xfId="122" xr:uid="{7611C341-8669-497A-8277-2C4CDE65BA8A}"/>
    <cellStyle name="Normalny 8" xfId="13" xr:uid="{C46E2E49-10F1-4E7A-8E9B-8AC7B3C6E8BF}"/>
    <cellStyle name="Normalny 9" xfId="17" xr:uid="{2BFAFC53-5AB6-49FC-B95B-07693AB79D38}"/>
    <cellStyle name="Normalny 9 2" xfId="5" xr:uid="{FEA82307-332E-4D49-9DE6-FC937FB3BD28}"/>
    <cellStyle name="Normalny 9 3" xfId="18" xr:uid="{B5B1091B-AA35-4144-9389-CB41DA2CAA76}"/>
    <cellStyle name="Normalny 9 3 2" xfId="46" xr:uid="{04075510-0805-4ED7-9EEF-C4A536FDFBD4}"/>
    <cellStyle name="Normalny 9 4" xfId="97" xr:uid="{2D44B261-BA2D-4DB8-8C25-C4F146C23031}"/>
    <cellStyle name="Normalny_Mostowy-Wiadukt (2) 2" xfId="11" xr:uid="{7B7826B0-85EF-4A43-8185-E700EF59085F}"/>
    <cellStyle name="Normalny_Mostowy-Wiadukt (2) 2_KO_OBIEKTY" xfId="10" xr:uid="{5BDF7142-9B77-4DA5-9561-4F2C1D14E8FD}"/>
    <cellStyle name="Normalny_SL_KOSZT_Dobr_1 2" xfId="9" xr:uid="{CA7613A1-AD31-4FCB-9F26-F570A7BD2140}"/>
    <cellStyle name="Normalny_SL_KOSZT_Dobr_1 2_KO_OBIEKTY" xfId="6" xr:uid="{AA59BE21-2095-404A-B8F1-4D724E4E422E}"/>
    <cellStyle name="Normalny_SL_KOSZT_Lew0_KO_OBIEKTY" xfId="3" xr:uid="{9B762715-4E1D-4DB6-878C-A506FCB9D2B2}"/>
    <cellStyle name="Normalny_TER_Działdowo_zestawienie 2" xfId="7" xr:uid="{A10C88F1-D790-4E30-A2A0-F35303283A4D}"/>
    <cellStyle name="Normalny_TER_Milsko_droga" xfId="4" xr:uid="{83C165DB-BA5D-4A1F-AC97-FE6CE231579A}"/>
    <cellStyle name="Normalny_TER_Milsko_droga_KO_OBIEKTY" xfId="1" xr:uid="{3BF97B3F-81C5-4A7E-9FD9-8C91FCFB75D5}"/>
    <cellStyle name="Opis" xfId="40" xr:uid="{9D664C52-F012-42EE-96D1-055FF3A4016B}"/>
    <cellStyle name="Procentowy 2" xfId="22" xr:uid="{95A2985F-E7D4-487E-BF3E-1C167116E6AA}"/>
    <cellStyle name="Styl 1" xfId="41" xr:uid="{C4141E83-8AAD-4AE0-AF5B-322933AB2A91}"/>
    <cellStyle name="Uwaga 2" xfId="42" xr:uid="{54061546-1DE1-4AD1-8958-25A5105086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333375</xdr:colOff>
      <xdr:row>30</xdr:row>
      <xdr:rowOff>161926</xdr:rowOff>
    </xdr:from>
    <xdr:ext cx="3876675" cy="571846"/>
    <xdr:pic>
      <xdr:nvPicPr>
        <xdr:cNvPr id="2" name="Obraz 1">
          <a:extLst>
            <a:ext uri="{FF2B5EF4-FFF2-40B4-BE49-F238E27FC236}">
              <a16:creationId xmlns:a16="http://schemas.microsoft.com/office/drawing/2014/main" id="{D9028EDF-BF9F-4B64-BE02-199F2857A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2975" y="5876926"/>
          <a:ext cx="3876675" cy="571846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0</xdr:row>
      <xdr:rowOff>114300</xdr:rowOff>
    </xdr:from>
    <xdr:ext cx="5596184" cy="581025"/>
    <xdr:pic>
      <xdr:nvPicPr>
        <xdr:cNvPr id="3" name="Obraz 2">
          <a:extLst>
            <a:ext uri="{FF2B5EF4-FFF2-40B4-BE49-F238E27FC236}">
              <a16:creationId xmlns:a16="http://schemas.microsoft.com/office/drawing/2014/main" id="{F2ABDA69-1623-4A1C-A251-8648A2E3B9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114300"/>
          <a:ext cx="5596184" cy="5810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333375</xdr:colOff>
      <xdr:row>30</xdr:row>
      <xdr:rowOff>161926</xdr:rowOff>
    </xdr:from>
    <xdr:ext cx="3876675" cy="571846"/>
    <xdr:pic>
      <xdr:nvPicPr>
        <xdr:cNvPr id="2" name="Obraz 1">
          <a:extLst>
            <a:ext uri="{FF2B5EF4-FFF2-40B4-BE49-F238E27FC236}">
              <a16:creationId xmlns:a16="http://schemas.microsoft.com/office/drawing/2014/main" id="{1E286B3F-D394-45DD-B695-8BDA361D2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4425" y="5915026"/>
          <a:ext cx="3876675" cy="571846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0</xdr:row>
      <xdr:rowOff>114300</xdr:rowOff>
    </xdr:from>
    <xdr:ext cx="5596184" cy="581025"/>
    <xdr:pic>
      <xdr:nvPicPr>
        <xdr:cNvPr id="3" name="Obraz 2">
          <a:extLst>
            <a:ext uri="{FF2B5EF4-FFF2-40B4-BE49-F238E27FC236}">
              <a16:creationId xmlns:a16="http://schemas.microsoft.com/office/drawing/2014/main" id="{925091FE-16FD-4521-87FC-BEA63D89D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114300"/>
          <a:ext cx="5596184" cy="581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11773-2AAD-439D-AAF4-A7A00790A2F0}">
  <dimension ref="A1:I46"/>
  <sheetViews>
    <sheetView view="pageBreakPreview" topLeftCell="A27" zoomScaleNormal="100" zoomScaleSheetLayoutView="100" workbookViewId="0">
      <selection activeCell="D49" sqref="D49"/>
    </sheetView>
  </sheetViews>
  <sheetFormatPr defaultRowHeight="15"/>
  <cols>
    <col min="1" max="1" width="11.7109375" style="1" customWidth="1"/>
    <col min="2" max="2" width="9.140625" style="1"/>
    <col min="3" max="3" width="12.28515625" style="1" customWidth="1"/>
    <col min="4" max="4" width="11.5703125" style="1" customWidth="1"/>
    <col min="5" max="8" width="9.140625" style="1"/>
    <col min="9" max="9" width="9.28515625" style="1" customWidth="1"/>
    <col min="10" max="16384" width="9.140625" style="1"/>
  </cols>
  <sheetData>
    <row r="1" spans="1:9" ht="15" customHeight="1">
      <c r="A1" s="210"/>
      <c r="B1" s="210"/>
      <c r="C1" s="210"/>
      <c r="D1" s="210"/>
      <c r="E1" s="210"/>
      <c r="F1" s="210"/>
      <c r="G1" s="210"/>
      <c r="H1" s="210"/>
      <c r="I1" s="210"/>
    </row>
    <row r="2" spans="1:9" ht="15" customHeight="1">
      <c r="A2" s="210"/>
      <c r="B2" s="210"/>
      <c r="C2" s="210"/>
      <c r="D2" s="210"/>
      <c r="E2" s="210"/>
      <c r="F2" s="210"/>
      <c r="G2" s="210"/>
      <c r="H2" s="210"/>
      <c r="I2" s="210"/>
    </row>
    <row r="3" spans="1:9" ht="15" customHeight="1">
      <c r="A3" s="210"/>
      <c r="B3" s="210"/>
      <c r="C3" s="210"/>
      <c r="D3" s="210"/>
      <c r="E3" s="210"/>
      <c r="F3" s="210"/>
      <c r="G3" s="210"/>
      <c r="H3" s="210"/>
      <c r="I3" s="210"/>
    </row>
    <row r="4" spans="1:9" ht="15" customHeight="1">
      <c r="A4" s="210"/>
      <c r="B4" s="210"/>
      <c r="C4" s="210"/>
      <c r="D4" s="210"/>
      <c r="E4" s="210"/>
      <c r="F4" s="210"/>
      <c r="G4" s="210"/>
      <c r="H4" s="210"/>
      <c r="I4" s="210"/>
    </row>
    <row r="5" spans="1:9" ht="15" customHeight="1">
      <c r="A5" s="210"/>
      <c r="B5" s="210"/>
      <c r="C5" s="210"/>
      <c r="D5" s="210"/>
      <c r="E5" s="210"/>
      <c r="F5" s="210"/>
      <c r="G5" s="210"/>
      <c r="H5" s="210"/>
      <c r="I5" s="210"/>
    </row>
    <row r="6" spans="1:9" ht="15" customHeight="1">
      <c r="A6" s="210"/>
      <c r="B6" s="210"/>
      <c r="C6" s="210"/>
      <c r="D6" s="210"/>
      <c r="E6" s="210"/>
      <c r="F6" s="210"/>
      <c r="G6" s="210"/>
      <c r="H6" s="210"/>
      <c r="I6" s="210"/>
    </row>
    <row r="7" spans="1:9" ht="15" customHeight="1">
      <c r="A7" s="210"/>
      <c r="B7" s="210"/>
      <c r="C7" s="210"/>
      <c r="D7" s="210"/>
      <c r="E7" s="210"/>
      <c r="F7" s="210"/>
      <c r="G7" s="210"/>
      <c r="H7" s="210"/>
      <c r="I7" s="210"/>
    </row>
    <row r="8" spans="1:9" ht="15" customHeight="1">
      <c r="A8" s="211"/>
      <c r="B8" s="211"/>
      <c r="C8" s="211"/>
      <c r="D8" s="211"/>
      <c r="E8" s="211"/>
      <c r="F8" s="211"/>
      <c r="G8" s="211"/>
      <c r="H8" s="211"/>
      <c r="I8" s="211"/>
    </row>
    <row r="9" spans="1:9">
      <c r="A9" s="204"/>
      <c r="B9" s="205"/>
      <c r="C9" s="205"/>
      <c r="D9" s="205"/>
      <c r="E9" s="205"/>
      <c r="F9" s="205"/>
      <c r="G9" s="205"/>
      <c r="H9" s="205"/>
      <c r="I9" s="205"/>
    </row>
    <row r="10" spans="1:9">
      <c r="A10" s="218" t="s">
        <v>183</v>
      </c>
      <c r="B10" s="218"/>
      <c r="C10" s="218"/>
      <c r="D10" s="218"/>
      <c r="E10" s="218"/>
      <c r="F10" s="218"/>
      <c r="G10" s="218"/>
      <c r="H10" s="218"/>
      <c r="I10" s="218"/>
    </row>
    <row r="11" spans="1:9">
      <c r="A11" s="218"/>
      <c r="B11" s="218"/>
      <c r="C11" s="218"/>
      <c r="D11" s="218"/>
      <c r="E11" s="218"/>
      <c r="F11" s="218"/>
      <c r="G11" s="218"/>
      <c r="H11" s="218"/>
      <c r="I11" s="218"/>
    </row>
    <row r="12" spans="1:9">
      <c r="A12" s="218"/>
      <c r="B12" s="218"/>
      <c r="C12" s="218"/>
      <c r="D12" s="218"/>
      <c r="E12" s="218"/>
      <c r="F12" s="218"/>
      <c r="G12" s="218"/>
      <c r="H12" s="218"/>
      <c r="I12" s="218"/>
    </row>
    <row r="13" spans="1:9">
      <c r="A13" s="219"/>
      <c r="B13" s="219"/>
      <c r="C13" s="219"/>
      <c r="D13" s="219"/>
      <c r="E13" s="219"/>
      <c r="F13" s="219"/>
      <c r="G13" s="219"/>
      <c r="H13" s="219"/>
      <c r="I13" s="219"/>
    </row>
    <row r="14" spans="1:9">
      <c r="A14" s="199" t="s">
        <v>182</v>
      </c>
      <c r="B14" s="199"/>
      <c r="C14" s="199"/>
      <c r="D14" s="199"/>
      <c r="E14" s="199"/>
      <c r="F14" s="199"/>
      <c r="G14" s="199"/>
      <c r="H14" s="199"/>
      <c r="I14" s="199"/>
    </row>
    <row r="15" spans="1:9" ht="15.75">
      <c r="A15" s="212" t="s">
        <v>181</v>
      </c>
      <c r="B15" s="213"/>
      <c r="C15" s="213"/>
      <c r="D15" s="213"/>
      <c r="E15" s="213"/>
      <c r="F15" s="213"/>
      <c r="G15" s="213"/>
      <c r="H15" s="213"/>
      <c r="I15" s="213"/>
    </row>
    <row r="16" spans="1:9" ht="15.75">
      <c r="A16" s="200" t="s">
        <v>184</v>
      </c>
      <c r="B16" s="200"/>
      <c r="C16" s="200"/>
      <c r="D16" s="200"/>
      <c r="E16" s="200"/>
      <c r="F16" s="200"/>
      <c r="G16" s="200"/>
      <c r="H16" s="200"/>
      <c r="I16" s="200"/>
    </row>
    <row r="17" spans="1:9">
      <c r="A17" s="204" t="s">
        <v>180</v>
      </c>
      <c r="B17" s="204"/>
      <c r="C17" s="204"/>
      <c r="D17" s="204"/>
      <c r="E17" s="204"/>
      <c r="F17" s="204"/>
      <c r="G17" s="204"/>
      <c r="H17" s="204"/>
      <c r="I17" s="204"/>
    </row>
    <row r="18" spans="1:9">
      <c r="A18" s="216"/>
      <c r="B18" s="216"/>
      <c r="C18" s="216"/>
      <c r="D18" s="216"/>
      <c r="E18" s="216"/>
      <c r="F18" s="216"/>
      <c r="G18" s="216"/>
      <c r="H18" s="216"/>
      <c r="I18" s="216"/>
    </row>
    <row r="19" spans="1:9">
      <c r="A19" s="217" t="s">
        <v>179</v>
      </c>
      <c r="B19" s="217"/>
      <c r="C19" s="217"/>
      <c r="D19" s="217"/>
      <c r="E19" s="217"/>
      <c r="F19" s="217"/>
      <c r="G19" s="217"/>
      <c r="H19" s="217"/>
      <c r="I19" s="217"/>
    </row>
    <row r="20" spans="1:9">
      <c r="A20" s="208"/>
      <c r="B20" s="208"/>
      <c r="C20" s="208"/>
      <c r="D20" s="208"/>
      <c r="E20" s="208"/>
      <c r="F20" s="208"/>
      <c r="G20" s="208"/>
      <c r="H20" s="208"/>
      <c r="I20" s="208"/>
    </row>
    <row r="21" spans="1:9">
      <c r="A21" s="204" t="s">
        <v>178</v>
      </c>
      <c r="B21" s="205"/>
      <c r="C21" s="205"/>
      <c r="D21" s="205"/>
      <c r="E21" s="205"/>
      <c r="F21" s="205"/>
      <c r="G21" s="205"/>
      <c r="H21" s="205"/>
      <c r="I21" s="205"/>
    </row>
    <row r="22" spans="1:9" ht="15" customHeight="1">
      <c r="A22" s="214" t="s">
        <v>177</v>
      </c>
      <c r="B22" s="214"/>
      <c r="C22" s="214"/>
      <c r="D22" s="214"/>
      <c r="E22" s="214"/>
      <c r="F22" s="214"/>
      <c r="G22" s="214"/>
      <c r="H22" s="214"/>
      <c r="I22" s="214"/>
    </row>
    <row r="23" spans="1:9" ht="15" customHeight="1">
      <c r="A23" s="214"/>
      <c r="B23" s="214"/>
      <c r="C23" s="214"/>
      <c r="D23" s="214"/>
      <c r="E23" s="214"/>
      <c r="F23" s="214"/>
      <c r="G23" s="214"/>
      <c r="H23" s="214"/>
      <c r="I23" s="214"/>
    </row>
    <row r="24" spans="1:9" ht="15" customHeight="1">
      <c r="A24" s="214"/>
      <c r="B24" s="214"/>
      <c r="C24" s="214"/>
      <c r="D24" s="214"/>
      <c r="E24" s="214"/>
      <c r="F24" s="214"/>
      <c r="G24" s="214"/>
      <c r="H24" s="214"/>
      <c r="I24" s="214"/>
    </row>
    <row r="25" spans="1:9" ht="15" customHeight="1">
      <c r="A25" s="215"/>
      <c r="B25" s="215"/>
      <c r="C25" s="215"/>
      <c r="D25" s="215"/>
      <c r="E25" s="215"/>
      <c r="F25" s="215"/>
      <c r="G25" s="215"/>
      <c r="H25" s="215"/>
      <c r="I25" s="215"/>
    </row>
    <row r="26" spans="1:9">
      <c r="A26" s="204" t="s">
        <v>176</v>
      </c>
      <c r="B26" s="204"/>
      <c r="C26" s="204"/>
      <c r="D26" s="204"/>
      <c r="E26" s="204"/>
      <c r="F26" s="204"/>
      <c r="G26" s="204"/>
      <c r="H26" s="204"/>
      <c r="I26" s="204"/>
    </row>
    <row r="27" spans="1:9">
      <c r="A27" s="209" t="s">
        <v>175</v>
      </c>
      <c r="B27" s="207"/>
      <c r="C27" s="207"/>
      <c r="D27" s="207"/>
      <c r="E27" s="207"/>
      <c r="F27" s="207"/>
      <c r="G27" s="207"/>
      <c r="H27" s="207"/>
      <c r="I27" s="207"/>
    </row>
    <row r="28" spans="1:9" ht="15.75" customHeight="1">
      <c r="A28" s="207" t="s">
        <v>174</v>
      </c>
      <c r="B28" s="207"/>
      <c r="C28" s="207"/>
      <c r="D28" s="207"/>
      <c r="E28" s="207"/>
      <c r="F28" s="207"/>
      <c r="G28" s="207"/>
      <c r="H28" s="207"/>
      <c r="I28" s="207"/>
    </row>
    <row r="29" spans="1:9" ht="15.75" customHeight="1">
      <c r="A29" s="208"/>
      <c r="B29" s="208"/>
      <c r="C29" s="208"/>
      <c r="D29" s="208"/>
      <c r="E29" s="208"/>
      <c r="F29" s="208"/>
      <c r="G29" s="208"/>
      <c r="H29" s="208"/>
      <c r="I29" s="208"/>
    </row>
    <row r="30" spans="1:9">
      <c r="A30" s="204" t="s">
        <v>173</v>
      </c>
      <c r="B30" s="205"/>
      <c r="C30" s="205"/>
      <c r="D30" s="205"/>
      <c r="E30" s="205"/>
      <c r="F30" s="205"/>
      <c r="G30" s="205"/>
      <c r="H30" s="205"/>
      <c r="I30" s="205"/>
    </row>
    <row r="31" spans="1:9">
      <c r="A31" s="203"/>
      <c r="B31" s="203"/>
      <c r="C31" s="203"/>
      <c r="D31" s="203"/>
      <c r="E31" s="203"/>
      <c r="F31" s="203"/>
      <c r="G31" s="203"/>
      <c r="H31" s="203"/>
      <c r="I31" s="203"/>
    </row>
    <row r="32" spans="1:9">
      <c r="A32" s="203"/>
      <c r="B32" s="203"/>
      <c r="C32" s="203"/>
      <c r="D32" s="203"/>
      <c r="E32" s="203"/>
      <c r="F32" s="203"/>
      <c r="G32" s="203"/>
      <c r="H32" s="203"/>
      <c r="I32" s="203"/>
    </row>
    <row r="33" spans="1:9">
      <c r="A33" s="203"/>
      <c r="B33" s="203"/>
      <c r="C33" s="203"/>
      <c r="D33" s="203"/>
      <c r="E33" s="203"/>
      <c r="F33" s="203"/>
      <c r="G33" s="203"/>
      <c r="H33" s="203"/>
      <c r="I33" s="203"/>
    </row>
    <row r="34" spans="1:9">
      <c r="A34" s="203"/>
      <c r="B34" s="203"/>
      <c r="C34" s="203"/>
      <c r="D34" s="203"/>
      <c r="E34" s="203"/>
      <c r="F34" s="203"/>
      <c r="G34" s="203"/>
      <c r="H34" s="203"/>
      <c r="I34" s="203"/>
    </row>
    <row r="35" spans="1:9" ht="15" customHeight="1">
      <c r="A35" s="2"/>
      <c r="B35" s="2"/>
      <c r="C35" s="2"/>
      <c r="D35" s="2"/>
      <c r="E35" s="2"/>
      <c r="F35" s="2"/>
      <c r="G35" s="2"/>
      <c r="H35" s="2"/>
      <c r="I35" s="2"/>
    </row>
    <row r="36" spans="1:9" ht="25.5" customHeight="1">
      <c r="A36" s="206" t="s">
        <v>172</v>
      </c>
      <c r="B36" s="206"/>
      <c r="C36" s="206"/>
      <c r="D36" s="206"/>
      <c r="E36" s="206"/>
      <c r="F36" s="206"/>
      <c r="G36" s="206"/>
      <c r="H36" s="206"/>
      <c r="I36" s="206"/>
    </row>
    <row r="37" spans="1:9">
      <c r="A37" s="201" t="s">
        <v>171</v>
      </c>
      <c r="B37" s="201"/>
      <c r="C37" s="201"/>
      <c r="D37" s="201"/>
      <c r="E37" s="201"/>
      <c r="F37" s="201"/>
      <c r="G37" s="201"/>
      <c r="H37" s="201"/>
      <c r="I37" s="201"/>
    </row>
    <row r="38" spans="1:9">
      <c r="A38" s="3" t="s">
        <v>170</v>
      </c>
      <c r="B38" s="3">
        <v>45</v>
      </c>
      <c r="C38" s="4" t="s">
        <v>169</v>
      </c>
      <c r="D38" s="202" t="s">
        <v>168</v>
      </c>
      <c r="E38" s="202"/>
      <c r="F38" s="202"/>
      <c r="G38" s="202"/>
      <c r="H38" s="202"/>
      <c r="I38" s="202"/>
    </row>
    <row r="39" spans="1:9">
      <c r="A39" s="5" t="s">
        <v>160</v>
      </c>
      <c r="B39" s="6" t="s">
        <v>167</v>
      </c>
      <c r="C39" s="6" t="s">
        <v>166</v>
      </c>
      <c r="D39" s="202" t="s">
        <v>165</v>
      </c>
      <c r="E39" s="202"/>
      <c r="F39" s="202"/>
      <c r="G39" s="202"/>
      <c r="H39" s="202"/>
      <c r="I39" s="202"/>
    </row>
    <row r="40" spans="1:9" ht="28.5" customHeight="1">
      <c r="A40" s="7" t="s">
        <v>164</v>
      </c>
      <c r="B40" s="8" t="s">
        <v>163</v>
      </c>
      <c r="C40" s="8" t="s">
        <v>162</v>
      </c>
      <c r="D40" s="195" t="s">
        <v>161</v>
      </c>
      <c r="E40" s="195"/>
      <c r="F40" s="195"/>
      <c r="G40" s="195"/>
      <c r="H40" s="195"/>
      <c r="I40" s="195"/>
    </row>
    <row r="41" spans="1:9" ht="39.75" customHeight="1">
      <c r="A41" s="5" t="s">
        <v>160</v>
      </c>
      <c r="B41" s="6" t="s">
        <v>159</v>
      </c>
      <c r="C41" s="6" t="s">
        <v>185</v>
      </c>
      <c r="D41" s="202" t="s">
        <v>158</v>
      </c>
      <c r="E41" s="202"/>
      <c r="F41" s="202"/>
      <c r="G41" s="202"/>
      <c r="H41" s="202"/>
      <c r="I41" s="202"/>
    </row>
    <row r="42" spans="1:9">
      <c r="A42" s="9" t="s">
        <v>164</v>
      </c>
      <c r="B42" s="10" t="s">
        <v>186</v>
      </c>
      <c r="C42" s="10" t="s">
        <v>187</v>
      </c>
      <c r="D42" s="195" t="s">
        <v>192</v>
      </c>
      <c r="E42" s="195"/>
      <c r="F42" s="195"/>
      <c r="G42" s="195"/>
      <c r="H42" s="195"/>
      <c r="I42" s="195"/>
    </row>
    <row r="43" spans="1:9" ht="30.75" customHeight="1">
      <c r="A43" s="9" t="s">
        <v>164</v>
      </c>
      <c r="B43" s="10" t="s">
        <v>188</v>
      </c>
      <c r="C43" s="10" t="s">
        <v>189</v>
      </c>
      <c r="D43" s="195" t="s">
        <v>193</v>
      </c>
      <c r="E43" s="195"/>
      <c r="F43" s="195"/>
      <c r="G43" s="195"/>
      <c r="H43" s="195"/>
      <c r="I43" s="195"/>
    </row>
    <row r="44" spans="1:9" ht="31.5" customHeight="1">
      <c r="A44" s="9" t="s">
        <v>164</v>
      </c>
      <c r="B44" s="10" t="s">
        <v>190</v>
      </c>
      <c r="C44" s="10" t="s">
        <v>191</v>
      </c>
      <c r="D44" s="195" t="s">
        <v>194</v>
      </c>
      <c r="E44" s="195"/>
      <c r="F44" s="195"/>
      <c r="G44" s="195"/>
      <c r="H44" s="195"/>
      <c r="I44" s="195"/>
    </row>
    <row r="45" spans="1:9">
      <c r="A45" s="196" t="s">
        <v>157</v>
      </c>
      <c r="B45" s="196"/>
      <c r="C45" s="196"/>
      <c r="D45" s="196"/>
      <c r="E45" s="196"/>
      <c r="F45" s="196"/>
      <c r="G45" s="196"/>
      <c r="H45" s="196"/>
      <c r="I45" s="196"/>
    </row>
    <row r="46" spans="1:9">
      <c r="A46" s="197" t="s">
        <v>250</v>
      </c>
      <c r="B46" s="198"/>
      <c r="C46" s="198"/>
      <c r="D46" s="198"/>
      <c r="E46" s="198"/>
      <c r="F46" s="198"/>
      <c r="G46" s="198"/>
      <c r="H46" s="198"/>
      <c r="I46" s="198"/>
    </row>
  </sheetData>
  <mergeCells count="30">
    <mergeCell ref="A27:I27"/>
    <mergeCell ref="D42:I42"/>
    <mergeCell ref="D43:I43"/>
    <mergeCell ref="A5:I8"/>
    <mergeCell ref="A1:I4"/>
    <mergeCell ref="A15:I15"/>
    <mergeCell ref="A21:I21"/>
    <mergeCell ref="A22:I25"/>
    <mergeCell ref="A17:I17"/>
    <mergeCell ref="A18:I18"/>
    <mergeCell ref="A19:I19"/>
    <mergeCell ref="A20:I20"/>
    <mergeCell ref="A9:I9"/>
    <mergeCell ref="A10:I13"/>
    <mergeCell ref="D44:I44"/>
    <mergeCell ref="A45:I45"/>
    <mergeCell ref="D40:I40"/>
    <mergeCell ref="A46:I46"/>
    <mergeCell ref="A14:I14"/>
    <mergeCell ref="A16:I16"/>
    <mergeCell ref="A37:I37"/>
    <mergeCell ref="D41:I41"/>
    <mergeCell ref="A31:I34"/>
    <mergeCell ref="A30:I30"/>
    <mergeCell ref="D38:I38"/>
    <mergeCell ref="D39:I39"/>
    <mergeCell ref="A36:I36"/>
    <mergeCell ref="A26:I26"/>
    <mergeCell ref="A28:I28"/>
    <mergeCell ref="A29:I29"/>
  </mergeCells>
  <pageMargins left="0.7" right="0.7" top="0.75" bottom="0.75" header="0.3" footer="0.3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62CF5-E44F-4EAB-BF8E-FC1081C0927E}">
  <dimension ref="A1:F70"/>
  <sheetViews>
    <sheetView view="pageBreakPreview" topLeftCell="A35" zoomScaleNormal="100" zoomScaleSheetLayoutView="100" workbookViewId="0">
      <selection activeCell="D41" sqref="D41"/>
    </sheetView>
  </sheetViews>
  <sheetFormatPr defaultRowHeight="15"/>
  <cols>
    <col min="1" max="1" width="8" style="141" customWidth="1"/>
    <col min="2" max="2" width="10.85546875" style="141" bestFit="1" customWidth="1"/>
    <col min="3" max="3" width="15.5703125" style="158" customWidth="1"/>
    <col min="4" max="4" width="47.42578125" style="141" customWidth="1"/>
    <col min="5" max="5" width="5.7109375" style="141" customWidth="1"/>
    <col min="6" max="6" width="8.85546875" style="141" bestFit="1" customWidth="1"/>
  </cols>
  <sheetData>
    <row r="1" spans="1:6" ht="15" customHeight="1">
      <c r="A1" s="220" t="s">
        <v>0</v>
      </c>
      <c r="B1" s="221"/>
      <c r="C1" s="221"/>
      <c r="D1" s="221"/>
      <c r="E1" s="221"/>
      <c r="F1" s="221"/>
    </row>
    <row r="2" spans="1:6" ht="58.5" customHeight="1">
      <c r="A2" s="221"/>
      <c r="B2" s="221"/>
      <c r="C2" s="221"/>
      <c r="D2" s="221"/>
      <c r="E2" s="221"/>
      <c r="F2" s="221"/>
    </row>
    <row r="3" spans="1:6">
      <c r="A3" s="140" t="s">
        <v>1</v>
      </c>
      <c r="B3" s="142" t="s">
        <v>2</v>
      </c>
      <c r="C3" s="151" t="s">
        <v>3</v>
      </c>
      <c r="D3" s="159" t="s">
        <v>4</v>
      </c>
      <c r="E3" s="140" t="s">
        <v>156</v>
      </c>
      <c r="F3" s="140" t="s">
        <v>6</v>
      </c>
    </row>
    <row r="4" spans="1:6">
      <c r="A4" s="11">
        <v>1</v>
      </c>
      <c r="B4" s="11" t="s">
        <v>8</v>
      </c>
      <c r="C4" s="78" t="s">
        <v>9</v>
      </c>
      <c r="D4" s="11" t="s">
        <v>10</v>
      </c>
      <c r="E4" s="11" t="s">
        <v>11</v>
      </c>
      <c r="F4" s="11" t="s">
        <v>12</v>
      </c>
    </row>
    <row r="5" spans="1:6">
      <c r="A5" s="12" t="s">
        <v>103</v>
      </c>
      <c r="B5" s="13"/>
      <c r="C5" s="82"/>
      <c r="D5" s="14" t="s">
        <v>14</v>
      </c>
      <c r="E5" s="15"/>
      <c r="F5" s="17"/>
    </row>
    <row r="6" spans="1:6">
      <c r="A6" s="12"/>
      <c r="B6" s="18"/>
      <c r="C6" s="77"/>
      <c r="D6" s="19" t="s">
        <v>15</v>
      </c>
      <c r="E6" s="160"/>
      <c r="F6" s="161"/>
    </row>
    <row r="7" spans="1:6">
      <c r="A7" s="12" t="s">
        <v>104</v>
      </c>
      <c r="B7" s="20" t="s">
        <v>16</v>
      </c>
      <c r="C7" s="81"/>
      <c r="D7" s="162" t="s">
        <v>17</v>
      </c>
      <c r="E7" s="21" t="s">
        <v>18</v>
      </c>
      <c r="F7" s="22" t="s">
        <v>18</v>
      </c>
    </row>
    <row r="8" spans="1:6" ht="36">
      <c r="A8" s="23" t="s">
        <v>105</v>
      </c>
      <c r="B8" s="143"/>
      <c r="C8" s="152" t="s">
        <v>19</v>
      </c>
      <c r="D8" s="24" t="s">
        <v>20</v>
      </c>
      <c r="E8" s="163" t="s">
        <v>21</v>
      </c>
      <c r="F8" s="164">
        <v>1</v>
      </c>
    </row>
    <row r="9" spans="1:6" ht="24">
      <c r="A9" s="23" t="s">
        <v>106</v>
      </c>
      <c r="B9" s="144"/>
      <c r="C9" s="153"/>
      <c r="D9" s="25" t="s">
        <v>22</v>
      </c>
      <c r="E9" s="26" t="s">
        <v>23</v>
      </c>
      <c r="F9" s="164">
        <v>1</v>
      </c>
    </row>
    <row r="10" spans="1:6">
      <c r="A10" s="12" t="s">
        <v>107</v>
      </c>
      <c r="B10" s="13"/>
      <c r="C10" s="82"/>
      <c r="D10" s="14" t="s">
        <v>26</v>
      </c>
      <c r="E10" s="15"/>
      <c r="F10" s="17"/>
    </row>
    <row r="11" spans="1:6" ht="24">
      <c r="A11" s="12" t="s">
        <v>108</v>
      </c>
      <c r="B11" s="20" t="s">
        <v>222</v>
      </c>
      <c r="C11" s="81"/>
      <c r="D11" s="27" t="s">
        <v>27</v>
      </c>
      <c r="E11" s="165" t="s">
        <v>18</v>
      </c>
      <c r="F11" s="166" t="s">
        <v>18</v>
      </c>
    </row>
    <row r="12" spans="1:6" ht="52.5" customHeight="1">
      <c r="A12" s="23" t="s">
        <v>109</v>
      </c>
      <c r="B12" s="28"/>
      <c r="C12" s="76" t="s">
        <v>29</v>
      </c>
      <c r="D12" s="30" t="s">
        <v>30</v>
      </c>
      <c r="E12" s="29" t="s">
        <v>28</v>
      </c>
      <c r="F12" s="164">
        <v>8166.2426000000005</v>
      </c>
    </row>
    <row r="13" spans="1:6" ht="48">
      <c r="A13" s="23" t="s">
        <v>110</v>
      </c>
      <c r="B13" s="31"/>
      <c r="C13" s="72" t="s">
        <v>31</v>
      </c>
      <c r="D13" s="30" t="s">
        <v>32</v>
      </c>
      <c r="E13" s="29" t="s">
        <v>208</v>
      </c>
      <c r="F13" s="164">
        <v>111.24</v>
      </c>
    </row>
    <row r="14" spans="1:6">
      <c r="A14" s="23" t="s">
        <v>111</v>
      </c>
      <c r="B14" s="31"/>
      <c r="C14" s="72" t="s">
        <v>19</v>
      </c>
      <c r="D14" s="32" t="s">
        <v>33</v>
      </c>
      <c r="E14" s="29" t="s">
        <v>24</v>
      </c>
      <c r="F14" s="164">
        <v>21</v>
      </c>
    </row>
    <row r="15" spans="1:6" ht="48">
      <c r="A15" s="23" t="s">
        <v>112</v>
      </c>
      <c r="B15" s="28"/>
      <c r="C15" s="76" t="s">
        <v>34</v>
      </c>
      <c r="D15" s="30" t="s">
        <v>35</v>
      </c>
      <c r="E15" s="29" t="s">
        <v>208</v>
      </c>
      <c r="F15" s="164">
        <v>13.2912</v>
      </c>
    </row>
    <row r="16" spans="1:6">
      <c r="A16" s="23" t="s">
        <v>113</v>
      </c>
      <c r="B16" s="28"/>
      <c r="C16" s="72" t="s">
        <v>19</v>
      </c>
      <c r="D16" s="30" t="s">
        <v>36</v>
      </c>
      <c r="E16" s="29" t="s">
        <v>28</v>
      </c>
      <c r="F16" s="164">
        <v>46.569600000000001</v>
      </c>
    </row>
    <row r="17" spans="1:6">
      <c r="A17" s="12" t="s">
        <v>114</v>
      </c>
      <c r="B17" s="13"/>
      <c r="C17" s="82"/>
      <c r="D17" s="14" t="s">
        <v>37</v>
      </c>
      <c r="E17" s="15"/>
      <c r="F17" s="17"/>
    </row>
    <row r="18" spans="1:6">
      <c r="A18" s="12" t="s">
        <v>115</v>
      </c>
      <c r="B18" s="33" t="s">
        <v>223</v>
      </c>
      <c r="C18" s="80"/>
      <c r="D18" s="34" t="s">
        <v>38</v>
      </c>
      <c r="E18" s="35" t="s">
        <v>18</v>
      </c>
      <c r="F18" s="36" t="s">
        <v>18</v>
      </c>
    </row>
    <row r="19" spans="1:6" ht="48">
      <c r="A19" s="23" t="s">
        <v>116</v>
      </c>
      <c r="B19" s="37"/>
      <c r="C19" s="79" t="s">
        <v>39</v>
      </c>
      <c r="D19" s="38" t="s">
        <v>249</v>
      </c>
      <c r="E19" s="39" t="s">
        <v>209</v>
      </c>
      <c r="F19" s="164">
        <v>924.07956999999999</v>
      </c>
    </row>
    <row r="20" spans="1:6">
      <c r="A20" s="12" t="s">
        <v>117</v>
      </c>
      <c r="B20" s="40" t="s">
        <v>224</v>
      </c>
      <c r="C20" s="80"/>
      <c r="D20" s="41" t="s">
        <v>40</v>
      </c>
      <c r="E20" s="35" t="s">
        <v>18</v>
      </c>
      <c r="F20" s="36" t="s">
        <v>18</v>
      </c>
    </row>
    <row r="21" spans="1:6" ht="24">
      <c r="A21" s="23" t="s">
        <v>118</v>
      </c>
      <c r="B21" s="42"/>
      <c r="C21" s="83" t="s">
        <v>41</v>
      </c>
      <c r="D21" s="43" t="s">
        <v>42</v>
      </c>
      <c r="E21" s="39" t="s">
        <v>209</v>
      </c>
      <c r="F21" s="164">
        <v>743.94221000000005</v>
      </c>
    </row>
    <row r="22" spans="1:6" ht="36.75" customHeight="1">
      <c r="A22" s="23" t="s">
        <v>119</v>
      </c>
      <c r="B22" s="42"/>
      <c r="C22" s="83" t="s">
        <v>43</v>
      </c>
      <c r="D22" s="43" t="s">
        <v>44</v>
      </c>
      <c r="E22" s="39" t="s">
        <v>209</v>
      </c>
      <c r="F22" s="164">
        <v>248.82000000000002</v>
      </c>
    </row>
    <row r="23" spans="1:6">
      <c r="A23" s="12" t="s">
        <v>120</v>
      </c>
      <c r="B23" s="33" t="s">
        <v>225</v>
      </c>
      <c r="C23" s="75"/>
      <c r="D23" s="44" t="s">
        <v>46</v>
      </c>
      <c r="E23" s="35" t="s">
        <v>18</v>
      </c>
      <c r="F23" s="167" t="s">
        <v>18</v>
      </c>
    </row>
    <row r="24" spans="1:6" ht="24">
      <c r="A24" s="23" t="s">
        <v>121</v>
      </c>
      <c r="B24" s="45"/>
      <c r="C24" s="83" t="s">
        <v>47</v>
      </c>
      <c r="D24" s="46" t="s">
        <v>48</v>
      </c>
      <c r="E24" s="29" t="s">
        <v>209</v>
      </c>
      <c r="F24" s="164">
        <v>469</v>
      </c>
    </row>
    <row r="25" spans="1:6">
      <c r="A25" s="12" t="s">
        <v>122</v>
      </c>
      <c r="B25" s="145"/>
      <c r="C25" s="154"/>
      <c r="D25" s="14" t="s">
        <v>49</v>
      </c>
      <c r="E25" s="15"/>
      <c r="F25" s="17"/>
    </row>
    <row r="26" spans="1:6">
      <c r="A26" s="222"/>
      <c r="B26" s="223"/>
      <c r="C26" s="224"/>
      <c r="D26" s="47" t="s">
        <v>50</v>
      </c>
      <c r="E26" s="35" t="s">
        <v>18</v>
      </c>
      <c r="F26" s="36" t="s">
        <v>18</v>
      </c>
    </row>
    <row r="27" spans="1:6" ht="24">
      <c r="A27" s="12" t="s">
        <v>123</v>
      </c>
      <c r="B27" s="145"/>
      <c r="C27" s="155"/>
      <c r="D27" s="48" t="s">
        <v>51</v>
      </c>
      <c r="E27" s="35" t="s">
        <v>18</v>
      </c>
      <c r="F27" s="36" t="s">
        <v>18</v>
      </c>
    </row>
    <row r="28" spans="1:6">
      <c r="A28" s="23" t="s">
        <v>124</v>
      </c>
      <c r="B28" s="37"/>
      <c r="C28" s="84" t="s">
        <v>52</v>
      </c>
      <c r="D28" s="43" t="s">
        <v>53</v>
      </c>
      <c r="E28" s="168" t="s">
        <v>28</v>
      </c>
      <c r="F28" s="164">
        <v>354.41999999999996</v>
      </c>
    </row>
    <row r="29" spans="1:6" ht="24">
      <c r="A29" s="12" t="s">
        <v>125</v>
      </c>
      <c r="B29" s="145" t="s">
        <v>226</v>
      </c>
      <c r="C29" s="155"/>
      <c r="D29" s="48" t="s">
        <v>54</v>
      </c>
      <c r="E29" s="35" t="s">
        <v>18</v>
      </c>
      <c r="F29" s="36" t="s">
        <v>18</v>
      </c>
    </row>
    <row r="30" spans="1:6" ht="27.75" customHeight="1">
      <c r="A30" s="23" t="s">
        <v>126</v>
      </c>
      <c r="B30" s="37"/>
      <c r="C30" s="85" t="s">
        <v>55</v>
      </c>
      <c r="D30" s="95" t="s">
        <v>56</v>
      </c>
      <c r="E30" s="168" t="s">
        <v>28</v>
      </c>
      <c r="F30" s="187">
        <v>4286</v>
      </c>
    </row>
    <row r="31" spans="1:6">
      <c r="A31" s="23" t="s">
        <v>127</v>
      </c>
      <c r="B31" s="45"/>
      <c r="C31" s="83"/>
      <c r="D31" s="96" t="s">
        <v>57</v>
      </c>
      <c r="E31" s="168" t="s">
        <v>28</v>
      </c>
      <c r="F31" s="164">
        <v>13187</v>
      </c>
    </row>
    <row r="32" spans="1:6" ht="24">
      <c r="A32" s="137" t="s">
        <v>128</v>
      </c>
      <c r="B32" s="37"/>
      <c r="C32" s="83" t="s">
        <v>55</v>
      </c>
      <c r="D32" s="169" t="s">
        <v>58</v>
      </c>
      <c r="E32" s="170" t="s">
        <v>28</v>
      </c>
      <c r="F32" s="188">
        <v>310</v>
      </c>
    </row>
    <row r="33" spans="1:6" ht="24" customHeight="1">
      <c r="A33" s="137" t="s">
        <v>251</v>
      </c>
      <c r="B33" s="37"/>
      <c r="C33" s="83" t="s">
        <v>55</v>
      </c>
      <c r="D33" s="169" t="s">
        <v>253</v>
      </c>
      <c r="E33" s="170" t="s">
        <v>28</v>
      </c>
      <c r="F33" s="188">
        <v>387</v>
      </c>
    </row>
    <row r="34" spans="1:6">
      <c r="A34" s="12" t="s">
        <v>129</v>
      </c>
      <c r="B34" s="145"/>
      <c r="C34" s="154"/>
      <c r="D34" s="50" t="s">
        <v>59</v>
      </c>
      <c r="E34" s="171"/>
      <c r="F34" s="17"/>
    </row>
    <row r="35" spans="1:6">
      <c r="A35" s="12" t="s">
        <v>130</v>
      </c>
      <c r="B35" s="33" t="s">
        <v>227</v>
      </c>
      <c r="C35" s="75"/>
      <c r="D35" s="51" t="s">
        <v>60</v>
      </c>
      <c r="E35" s="172" t="s">
        <v>18</v>
      </c>
      <c r="F35" s="172" t="s">
        <v>18</v>
      </c>
    </row>
    <row r="36" spans="1:6" ht="24">
      <c r="A36" s="23" t="s">
        <v>131</v>
      </c>
      <c r="B36" s="37"/>
      <c r="C36" s="84" t="s">
        <v>61</v>
      </c>
      <c r="D36" s="46" t="s">
        <v>62</v>
      </c>
      <c r="E36" s="39" t="s">
        <v>209</v>
      </c>
      <c r="F36" s="164">
        <v>32.28</v>
      </c>
    </row>
    <row r="37" spans="1:6">
      <c r="A37" s="12" t="s">
        <v>132</v>
      </c>
      <c r="B37" s="145" t="s">
        <v>228</v>
      </c>
      <c r="C37" s="156"/>
      <c r="D37" s="52" t="s">
        <v>63</v>
      </c>
      <c r="E37" s="35" t="s">
        <v>18</v>
      </c>
      <c r="F37" s="35" t="s">
        <v>18</v>
      </c>
    </row>
    <row r="38" spans="1:6" ht="26.25" customHeight="1">
      <c r="A38" s="23" t="s">
        <v>133</v>
      </c>
      <c r="B38" s="146"/>
      <c r="C38" s="86" t="s">
        <v>64</v>
      </c>
      <c r="D38" s="54" t="s">
        <v>65</v>
      </c>
      <c r="E38" s="39" t="s">
        <v>209</v>
      </c>
      <c r="F38" s="164">
        <v>6.0249000000000006</v>
      </c>
    </row>
    <row r="39" spans="1:6" ht="24">
      <c r="A39" s="23" t="s">
        <v>134</v>
      </c>
      <c r="B39" s="146"/>
      <c r="C39" s="86"/>
      <c r="D39" s="54" t="s">
        <v>66</v>
      </c>
      <c r="E39" s="39" t="s">
        <v>209</v>
      </c>
      <c r="F39" s="164">
        <v>3.6828000000000007</v>
      </c>
    </row>
    <row r="40" spans="1:6" ht="24">
      <c r="A40" s="23" t="s">
        <v>245</v>
      </c>
      <c r="B40" s="146"/>
      <c r="C40" s="88" t="s">
        <v>45</v>
      </c>
      <c r="D40" s="54" t="s">
        <v>71</v>
      </c>
      <c r="E40" s="39" t="s">
        <v>209</v>
      </c>
      <c r="F40" s="164">
        <v>7.4179600000000017</v>
      </c>
    </row>
    <row r="41" spans="1:6" ht="24">
      <c r="A41" s="190" t="s">
        <v>252</v>
      </c>
      <c r="B41" s="189"/>
      <c r="C41" s="86" t="s">
        <v>64</v>
      </c>
      <c r="D41" s="60" t="s">
        <v>254</v>
      </c>
      <c r="E41" s="191" t="s">
        <v>255</v>
      </c>
      <c r="F41" s="192">
        <v>2.83</v>
      </c>
    </row>
    <row r="42" spans="1:6">
      <c r="A42" s="12" t="s">
        <v>135</v>
      </c>
      <c r="B42" s="33" t="s">
        <v>229</v>
      </c>
      <c r="C42" s="87"/>
      <c r="D42" s="52" t="s">
        <v>67</v>
      </c>
      <c r="E42" s="35" t="s">
        <v>18</v>
      </c>
      <c r="F42" s="35" t="s">
        <v>18</v>
      </c>
    </row>
    <row r="43" spans="1:6" ht="24">
      <c r="A43" s="23" t="s">
        <v>136</v>
      </c>
      <c r="B43" s="45"/>
      <c r="C43" s="83" t="s">
        <v>68</v>
      </c>
      <c r="D43" s="54" t="s">
        <v>69</v>
      </c>
      <c r="E43" s="39" t="s">
        <v>209</v>
      </c>
      <c r="F43" s="164">
        <v>80.7</v>
      </c>
    </row>
    <row r="44" spans="1:6">
      <c r="A44" s="12" t="s">
        <v>137</v>
      </c>
      <c r="B44" s="145" t="s">
        <v>230</v>
      </c>
      <c r="C44" s="155"/>
      <c r="D44" s="56" t="s">
        <v>70</v>
      </c>
      <c r="E44" s="35" t="s">
        <v>18</v>
      </c>
      <c r="F44" s="35" t="s">
        <v>18</v>
      </c>
    </row>
    <row r="45" spans="1:6" ht="24">
      <c r="A45" s="23" t="s">
        <v>138</v>
      </c>
      <c r="B45" s="148"/>
      <c r="C45" s="88" t="s">
        <v>45</v>
      </c>
      <c r="D45" s="59" t="s">
        <v>72</v>
      </c>
      <c r="E45" s="39" t="s">
        <v>209</v>
      </c>
      <c r="F45" s="164">
        <v>19.692</v>
      </c>
    </row>
    <row r="46" spans="1:6">
      <c r="A46" s="12" t="s">
        <v>139</v>
      </c>
      <c r="B46" s="35"/>
      <c r="C46" s="89"/>
      <c r="D46" s="50" t="s">
        <v>73</v>
      </c>
      <c r="E46" s="171"/>
      <c r="F46" s="17"/>
    </row>
    <row r="47" spans="1:6">
      <c r="A47" s="12" t="s">
        <v>140</v>
      </c>
      <c r="B47" s="33" t="s">
        <v>231</v>
      </c>
      <c r="C47" s="87"/>
      <c r="D47" s="52" t="s">
        <v>74</v>
      </c>
      <c r="E47" s="35" t="s">
        <v>18</v>
      </c>
      <c r="F47" s="35" t="s">
        <v>18</v>
      </c>
    </row>
    <row r="48" spans="1:6" ht="48">
      <c r="A48" s="23" t="s">
        <v>141</v>
      </c>
      <c r="B48" s="37"/>
      <c r="C48" s="84" t="s">
        <v>75</v>
      </c>
      <c r="D48" s="60" t="s">
        <v>76</v>
      </c>
      <c r="E48" s="39" t="s">
        <v>210</v>
      </c>
      <c r="F48" s="164">
        <v>298.73496</v>
      </c>
    </row>
    <row r="49" spans="1:6">
      <c r="A49" s="12" t="s">
        <v>142</v>
      </c>
      <c r="B49" s="145" t="s">
        <v>232</v>
      </c>
      <c r="C49" s="156"/>
      <c r="D49" s="52" t="s">
        <v>77</v>
      </c>
      <c r="E49" s="35" t="s">
        <v>18</v>
      </c>
      <c r="F49" s="173" t="s">
        <v>18</v>
      </c>
    </row>
    <row r="50" spans="1:6" ht="72">
      <c r="A50" s="23" t="s">
        <v>143</v>
      </c>
      <c r="B50" s="147"/>
      <c r="C50" s="90" t="s">
        <v>78</v>
      </c>
      <c r="D50" s="61" t="s">
        <v>79</v>
      </c>
      <c r="E50" s="39" t="s">
        <v>210</v>
      </c>
      <c r="F50" s="164">
        <v>278.78840000000002</v>
      </c>
    </row>
    <row r="51" spans="1:6">
      <c r="A51" s="12" t="s">
        <v>144</v>
      </c>
      <c r="B51" s="145" t="s">
        <v>233</v>
      </c>
      <c r="C51" s="156"/>
      <c r="D51" s="62" t="s">
        <v>80</v>
      </c>
      <c r="E51" s="173" t="s">
        <v>18</v>
      </c>
      <c r="F51" s="173" t="s">
        <v>18</v>
      </c>
    </row>
    <row r="52" spans="1:6" ht="36">
      <c r="A52" s="23" t="s">
        <v>145</v>
      </c>
      <c r="B52" s="149"/>
      <c r="C52" s="91" t="s">
        <v>81</v>
      </c>
      <c r="D52" s="60" t="s">
        <v>82</v>
      </c>
      <c r="E52" s="45" t="s">
        <v>210</v>
      </c>
      <c r="F52" s="164">
        <v>106.39200000000001</v>
      </c>
    </row>
    <row r="53" spans="1:6">
      <c r="A53" s="12" t="s">
        <v>146</v>
      </c>
      <c r="B53" s="35"/>
      <c r="C53" s="89"/>
      <c r="D53" s="50" t="s">
        <v>83</v>
      </c>
      <c r="E53" s="171"/>
      <c r="F53" s="17"/>
    </row>
    <row r="54" spans="1:6">
      <c r="A54" s="12" t="s">
        <v>147</v>
      </c>
      <c r="B54" s="150" t="s">
        <v>234</v>
      </c>
      <c r="C54" s="157"/>
      <c r="D54" s="41" t="s">
        <v>84</v>
      </c>
      <c r="E54" s="35" t="s">
        <v>18</v>
      </c>
      <c r="F54" s="35" t="s">
        <v>18</v>
      </c>
    </row>
    <row r="55" spans="1:6" ht="24">
      <c r="A55" s="23" t="s">
        <v>148</v>
      </c>
      <c r="B55" s="39"/>
      <c r="C55" s="85" t="s">
        <v>85</v>
      </c>
      <c r="D55" s="49" t="s">
        <v>240</v>
      </c>
      <c r="E55" s="176" t="s">
        <v>24</v>
      </c>
      <c r="F55" s="164">
        <v>70.900000000000006</v>
      </c>
    </row>
    <row r="56" spans="1:6" ht="24">
      <c r="A56" s="23" t="s">
        <v>239</v>
      </c>
      <c r="B56" s="39"/>
      <c r="C56" s="85" t="s">
        <v>85</v>
      </c>
      <c r="D56" s="43" t="s">
        <v>241</v>
      </c>
      <c r="E56" s="168" t="s">
        <v>24</v>
      </c>
      <c r="F56" s="164">
        <f>6.8*2</f>
        <v>13.6</v>
      </c>
    </row>
    <row r="57" spans="1:6">
      <c r="A57" s="12" t="s">
        <v>149</v>
      </c>
      <c r="B57" s="35"/>
      <c r="C57" s="89"/>
      <c r="D57" s="50" t="s">
        <v>86</v>
      </c>
      <c r="E57" s="171"/>
      <c r="F57" s="174"/>
    </row>
    <row r="58" spans="1:6">
      <c r="A58" s="12" t="s">
        <v>150</v>
      </c>
      <c r="B58" s="33" t="s">
        <v>235</v>
      </c>
      <c r="C58" s="87"/>
      <c r="D58" s="52" t="s">
        <v>87</v>
      </c>
      <c r="E58" s="35" t="s">
        <v>18</v>
      </c>
      <c r="F58" s="167" t="s">
        <v>18</v>
      </c>
    </row>
    <row r="59" spans="1:6" ht="36">
      <c r="A59" s="23" t="s">
        <v>151</v>
      </c>
      <c r="B59" s="45"/>
      <c r="C59" s="83" t="s">
        <v>88</v>
      </c>
      <c r="D59" s="46" t="s">
        <v>89</v>
      </c>
      <c r="E59" s="168" t="s">
        <v>24</v>
      </c>
      <c r="F59" s="164">
        <v>14.3</v>
      </c>
    </row>
    <row r="60" spans="1:6">
      <c r="A60" s="12" t="s">
        <v>152</v>
      </c>
      <c r="B60" s="35"/>
      <c r="C60" s="89"/>
      <c r="D60" s="50" t="s">
        <v>90</v>
      </c>
      <c r="E60" s="171"/>
      <c r="F60" s="174"/>
    </row>
    <row r="61" spans="1:6">
      <c r="A61" s="65" t="s">
        <v>153</v>
      </c>
      <c r="B61" s="33" t="s">
        <v>236</v>
      </c>
      <c r="C61" s="80"/>
      <c r="D61" s="56" t="s">
        <v>92</v>
      </c>
      <c r="E61" s="175" t="s">
        <v>18</v>
      </c>
      <c r="F61" s="175" t="s">
        <v>18</v>
      </c>
    </row>
    <row r="62" spans="1:6" ht="48">
      <c r="A62" s="23" t="s">
        <v>216</v>
      </c>
      <c r="B62" s="39"/>
      <c r="C62" s="85" t="s">
        <v>93</v>
      </c>
      <c r="D62" s="183" t="s">
        <v>242</v>
      </c>
      <c r="E62" s="168" t="s">
        <v>211</v>
      </c>
      <c r="F62" s="187">
        <v>190.44</v>
      </c>
    </row>
    <row r="63" spans="1:6" ht="48">
      <c r="A63" s="23" t="s">
        <v>221</v>
      </c>
      <c r="B63" s="39"/>
      <c r="C63" s="85" t="s">
        <v>93</v>
      </c>
      <c r="D63" s="183" t="s">
        <v>243</v>
      </c>
      <c r="E63" s="168" t="s">
        <v>211</v>
      </c>
      <c r="F63" s="187">
        <v>122.19</v>
      </c>
    </row>
    <row r="64" spans="1:6" ht="48">
      <c r="A64" s="23" t="s">
        <v>244</v>
      </c>
      <c r="B64" s="39"/>
      <c r="C64" s="85" t="s">
        <v>93</v>
      </c>
      <c r="D64" s="58" t="s">
        <v>94</v>
      </c>
      <c r="E64" s="168" t="s">
        <v>211</v>
      </c>
      <c r="F64" s="187">
        <v>140.94999999999999</v>
      </c>
    </row>
    <row r="65" spans="1:6" ht="24">
      <c r="A65" s="65" t="s">
        <v>219</v>
      </c>
      <c r="B65" s="145" t="s">
        <v>237</v>
      </c>
      <c r="C65" s="93"/>
      <c r="D65" s="67" t="s">
        <v>95</v>
      </c>
      <c r="E65" s="173" t="s">
        <v>18</v>
      </c>
      <c r="F65" s="173" t="s">
        <v>18</v>
      </c>
    </row>
    <row r="66" spans="1:6" ht="72">
      <c r="A66" s="23" t="s">
        <v>217</v>
      </c>
      <c r="B66" s="57"/>
      <c r="C66" s="88" t="s">
        <v>96</v>
      </c>
      <c r="D66" s="68" t="s">
        <v>97</v>
      </c>
      <c r="E66" s="177" t="s">
        <v>25</v>
      </c>
      <c r="F66" s="164">
        <v>1</v>
      </c>
    </row>
    <row r="67" spans="1:6" ht="72">
      <c r="A67" s="23" t="s">
        <v>218</v>
      </c>
      <c r="B67" s="69"/>
      <c r="C67" s="94" t="s">
        <v>98</v>
      </c>
      <c r="D67" s="71" t="s">
        <v>99</v>
      </c>
      <c r="E67" s="178" t="s">
        <v>25</v>
      </c>
      <c r="F67" s="164">
        <v>2</v>
      </c>
    </row>
    <row r="68" spans="1:6">
      <c r="A68" s="65" t="s">
        <v>220</v>
      </c>
      <c r="B68" s="33" t="s">
        <v>238</v>
      </c>
      <c r="C68" s="80"/>
      <c r="D68" s="73" t="s">
        <v>100</v>
      </c>
      <c r="E68" s="179" t="s">
        <v>18</v>
      </c>
      <c r="F68" s="179" t="s">
        <v>18</v>
      </c>
    </row>
    <row r="69" spans="1:6" ht="24">
      <c r="A69" s="23" t="s">
        <v>91</v>
      </c>
      <c r="B69" s="45"/>
      <c r="C69" s="83" t="s">
        <v>101</v>
      </c>
      <c r="D69" s="74" t="s">
        <v>102</v>
      </c>
      <c r="E69" s="180" t="s">
        <v>210</v>
      </c>
      <c r="F69" s="186">
        <v>249.76</v>
      </c>
    </row>
    <row r="70" spans="1:6" ht="24">
      <c r="A70" s="23" t="s">
        <v>246</v>
      </c>
      <c r="B70" s="45"/>
      <c r="C70" s="83" t="s">
        <v>247</v>
      </c>
      <c r="D70" s="74" t="s">
        <v>248</v>
      </c>
      <c r="E70" s="180" t="s">
        <v>210</v>
      </c>
      <c r="F70" s="187">
        <v>1.53</v>
      </c>
    </row>
  </sheetData>
  <mergeCells count="2">
    <mergeCell ref="A1:F2"/>
    <mergeCell ref="A26:C26"/>
  </mergeCells>
  <phoneticPr fontId="9" type="noConversion"/>
  <printOptions horizontalCentered="1"/>
  <pageMargins left="0.59055118110236227" right="0.23622047244094491" top="0.39370078740157483" bottom="0.59055118110236227" header="0.31496062992125984" footer="0.31496062992125984"/>
  <pageSetup paperSize="9" scale="99" orientation="portrait" horizontalDpi="1200" verticalDpi="1200" r:id="rId1"/>
  <headerFooter>
    <oddFooter>&amp;R&amp;P/&amp;N</oddFoot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EB01B-3675-4CD7-ABA4-9CD45E87E983}">
  <dimension ref="A1:I46"/>
  <sheetViews>
    <sheetView view="pageBreakPreview" topLeftCell="A25" zoomScaleNormal="100" zoomScaleSheetLayoutView="100" workbookViewId="0">
      <selection activeCell="F49" sqref="F49"/>
    </sheetView>
  </sheetViews>
  <sheetFormatPr defaultRowHeight="15"/>
  <cols>
    <col min="1" max="1" width="11.7109375" style="1" customWidth="1"/>
    <col min="2" max="2" width="9.140625" style="1"/>
    <col min="3" max="3" width="12.28515625" style="1" customWidth="1"/>
    <col min="4" max="4" width="11.5703125" style="1" customWidth="1"/>
    <col min="5" max="8" width="9.140625" style="1"/>
    <col min="9" max="9" width="9.28515625" style="1" customWidth="1"/>
    <col min="10" max="16384" width="9.140625" style="1"/>
  </cols>
  <sheetData>
    <row r="1" spans="1:9" ht="15" customHeight="1">
      <c r="A1" s="210"/>
      <c r="B1" s="210"/>
      <c r="C1" s="210"/>
      <c r="D1" s="210"/>
      <c r="E1" s="210"/>
      <c r="F1" s="210"/>
      <c r="G1" s="210"/>
      <c r="H1" s="210"/>
      <c r="I1" s="210"/>
    </row>
    <row r="2" spans="1:9" ht="15" customHeight="1">
      <c r="A2" s="210"/>
      <c r="B2" s="210"/>
      <c r="C2" s="210"/>
      <c r="D2" s="210"/>
      <c r="E2" s="210"/>
      <c r="F2" s="210"/>
      <c r="G2" s="210"/>
      <c r="H2" s="210"/>
      <c r="I2" s="210"/>
    </row>
    <row r="3" spans="1:9" ht="15" customHeight="1">
      <c r="A3" s="210"/>
      <c r="B3" s="210"/>
      <c r="C3" s="210"/>
      <c r="D3" s="210"/>
      <c r="E3" s="210"/>
      <c r="F3" s="210"/>
      <c r="G3" s="210"/>
      <c r="H3" s="210"/>
      <c r="I3" s="210"/>
    </row>
    <row r="4" spans="1:9" ht="15" customHeight="1">
      <c r="A4" s="210"/>
      <c r="B4" s="210"/>
      <c r="C4" s="210"/>
      <c r="D4" s="210"/>
      <c r="E4" s="210"/>
      <c r="F4" s="210"/>
      <c r="G4" s="210"/>
      <c r="H4" s="210"/>
      <c r="I4" s="210"/>
    </row>
    <row r="5" spans="1:9" ht="15" customHeight="1">
      <c r="A5" s="210"/>
      <c r="B5" s="210"/>
      <c r="C5" s="210"/>
      <c r="D5" s="210"/>
      <c r="E5" s="210"/>
      <c r="F5" s="210"/>
      <c r="G5" s="210"/>
      <c r="H5" s="210"/>
      <c r="I5" s="210"/>
    </row>
    <row r="6" spans="1:9" ht="15" customHeight="1">
      <c r="A6" s="210"/>
      <c r="B6" s="210"/>
      <c r="C6" s="210"/>
      <c r="D6" s="210"/>
      <c r="E6" s="210"/>
      <c r="F6" s="210"/>
      <c r="G6" s="210"/>
      <c r="H6" s="210"/>
      <c r="I6" s="210"/>
    </row>
    <row r="7" spans="1:9" ht="15" customHeight="1">
      <c r="A7" s="210"/>
      <c r="B7" s="210"/>
      <c r="C7" s="210"/>
      <c r="D7" s="210"/>
      <c r="E7" s="210"/>
      <c r="F7" s="210"/>
      <c r="G7" s="210"/>
      <c r="H7" s="210"/>
      <c r="I7" s="210"/>
    </row>
    <row r="8" spans="1:9" ht="15" customHeight="1">
      <c r="A8" s="211"/>
      <c r="B8" s="211"/>
      <c r="C8" s="211"/>
      <c r="D8" s="211"/>
      <c r="E8" s="211"/>
      <c r="F8" s="211"/>
      <c r="G8" s="211"/>
      <c r="H8" s="211"/>
      <c r="I8" s="211"/>
    </row>
    <row r="9" spans="1:9">
      <c r="A9" s="204"/>
      <c r="B9" s="205"/>
      <c r="C9" s="205"/>
      <c r="D9" s="205"/>
      <c r="E9" s="205"/>
      <c r="F9" s="205"/>
      <c r="G9" s="205"/>
      <c r="H9" s="205"/>
      <c r="I9" s="205"/>
    </row>
    <row r="10" spans="1:9">
      <c r="A10" s="218" t="s">
        <v>183</v>
      </c>
      <c r="B10" s="218"/>
      <c r="C10" s="218"/>
      <c r="D10" s="218"/>
      <c r="E10" s="218"/>
      <c r="F10" s="218"/>
      <c r="G10" s="218"/>
      <c r="H10" s="218"/>
      <c r="I10" s="218"/>
    </row>
    <row r="11" spans="1:9">
      <c r="A11" s="218"/>
      <c r="B11" s="218"/>
      <c r="C11" s="218"/>
      <c r="D11" s="218"/>
      <c r="E11" s="218"/>
      <c r="F11" s="218"/>
      <c r="G11" s="218"/>
      <c r="H11" s="218"/>
      <c r="I11" s="218"/>
    </row>
    <row r="12" spans="1:9">
      <c r="A12" s="218"/>
      <c r="B12" s="218"/>
      <c r="C12" s="218"/>
      <c r="D12" s="218"/>
      <c r="E12" s="218"/>
      <c r="F12" s="218"/>
      <c r="G12" s="218"/>
      <c r="H12" s="218"/>
      <c r="I12" s="218"/>
    </row>
    <row r="13" spans="1:9">
      <c r="A13" s="219"/>
      <c r="B13" s="219"/>
      <c r="C13" s="219"/>
      <c r="D13" s="219"/>
      <c r="E13" s="219"/>
      <c r="F13" s="219"/>
      <c r="G13" s="219"/>
      <c r="H13" s="219"/>
      <c r="I13" s="219"/>
    </row>
    <row r="14" spans="1:9">
      <c r="A14" s="199" t="s">
        <v>182</v>
      </c>
      <c r="B14" s="199"/>
      <c r="C14" s="199"/>
      <c r="D14" s="199"/>
      <c r="E14" s="199"/>
      <c r="F14" s="199"/>
      <c r="G14" s="199"/>
      <c r="H14" s="199"/>
      <c r="I14" s="199"/>
    </row>
    <row r="15" spans="1:9" ht="15.75">
      <c r="A15" s="212" t="s">
        <v>213</v>
      </c>
      <c r="B15" s="213"/>
      <c r="C15" s="213"/>
      <c r="D15" s="213"/>
      <c r="E15" s="213"/>
      <c r="F15" s="213"/>
      <c r="G15" s="213"/>
      <c r="H15" s="213"/>
      <c r="I15" s="213"/>
    </row>
    <row r="16" spans="1:9" ht="15.75">
      <c r="A16" s="200" t="s">
        <v>214</v>
      </c>
      <c r="B16" s="200"/>
      <c r="C16" s="200"/>
      <c r="D16" s="200"/>
      <c r="E16" s="200"/>
      <c r="F16" s="200"/>
      <c r="G16" s="200"/>
      <c r="H16" s="200"/>
      <c r="I16" s="200"/>
    </row>
    <row r="17" spans="1:9">
      <c r="A17" s="204" t="s">
        <v>180</v>
      </c>
      <c r="B17" s="204"/>
      <c r="C17" s="204"/>
      <c r="D17" s="204"/>
      <c r="E17" s="204"/>
      <c r="F17" s="204"/>
      <c r="G17" s="204"/>
      <c r="H17" s="204"/>
      <c r="I17" s="204"/>
    </row>
    <row r="18" spans="1:9">
      <c r="A18" s="216"/>
      <c r="B18" s="216"/>
      <c r="C18" s="216"/>
      <c r="D18" s="216"/>
      <c r="E18" s="216"/>
      <c r="F18" s="216"/>
      <c r="G18" s="216"/>
      <c r="H18" s="216"/>
      <c r="I18" s="216"/>
    </row>
    <row r="19" spans="1:9">
      <c r="A19" s="217" t="s">
        <v>179</v>
      </c>
      <c r="B19" s="217"/>
      <c r="C19" s="217"/>
      <c r="D19" s="217"/>
      <c r="E19" s="217"/>
      <c r="F19" s="217"/>
      <c r="G19" s="217"/>
      <c r="H19" s="217"/>
      <c r="I19" s="217"/>
    </row>
    <row r="20" spans="1:9">
      <c r="A20" s="208"/>
      <c r="B20" s="208"/>
      <c r="C20" s="208"/>
      <c r="D20" s="208"/>
      <c r="E20" s="208"/>
      <c r="F20" s="208"/>
      <c r="G20" s="208"/>
      <c r="H20" s="208"/>
      <c r="I20" s="208"/>
    </row>
    <row r="21" spans="1:9">
      <c r="A21" s="204" t="s">
        <v>178</v>
      </c>
      <c r="B21" s="205"/>
      <c r="C21" s="205"/>
      <c r="D21" s="205"/>
      <c r="E21" s="205"/>
      <c r="F21" s="205"/>
      <c r="G21" s="205"/>
      <c r="H21" s="205"/>
      <c r="I21" s="205"/>
    </row>
    <row r="22" spans="1:9" ht="15" customHeight="1">
      <c r="A22" s="214" t="s">
        <v>177</v>
      </c>
      <c r="B22" s="214"/>
      <c r="C22" s="214"/>
      <c r="D22" s="214"/>
      <c r="E22" s="214"/>
      <c r="F22" s="214"/>
      <c r="G22" s="214"/>
      <c r="H22" s="214"/>
      <c r="I22" s="214"/>
    </row>
    <row r="23" spans="1:9" ht="15" customHeight="1">
      <c r="A23" s="214"/>
      <c r="B23" s="214"/>
      <c r="C23" s="214"/>
      <c r="D23" s="214"/>
      <c r="E23" s="214"/>
      <c r="F23" s="214"/>
      <c r="G23" s="214"/>
      <c r="H23" s="214"/>
      <c r="I23" s="214"/>
    </row>
    <row r="24" spans="1:9" ht="15" customHeight="1">
      <c r="A24" s="214"/>
      <c r="B24" s="214"/>
      <c r="C24" s="214"/>
      <c r="D24" s="214"/>
      <c r="E24" s="214"/>
      <c r="F24" s="214"/>
      <c r="G24" s="214"/>
      <c r="H24" s="214"/>
      <c r="I24" s="214"/>
    </row>
    <row r="25" spans="1:9" ht="15" customHeight="1">
      <c r="A25" s="215"/>
      <c r="B25" s="215"/>
      <c r="C25" s="215"/>
      <c r="D25" s="215"/>
      <c r="E25" s="215"/>
      <c r="F25" s="215"/>
      <c r="G25" s="215"/>
      <c r="H25" s="215"/>
      <c r="I25" s="215"/>
    </row>
    <row r="26" spans="1:9">
      <c r="A26" s="204" t="s">
        <v>176</v>
      </c>
      <c r="B26" s="204"/>
      <c r="C26" s="204"/>
      <c r="D26" s="204"/>
      <c r="E26" s="204"/>
      <c r="F26" s="204"/>
      <c r="G26" s="204"/>
      <c r="H26" s="204"/>
      <c r="I26" s="204"/>
    </row>
    <row r="27" spans="1:9">
      <c r="A27" s="209" t="s">
        <v>175</v>
      </c>
      <c r="B27" s="207"/>
      <c r="C27" s="207"/>
      <c r="D27" s="207"/>
      <c r="E27" s="207"/>
      <c r="F27" s="207"/>
      <c r="G27" s="207"/>
      <c r="H27" s="207"/>
      <c r="I27" s="207"/>
    </row>
    <row r="28" spans="1:9" ht="15.75" customHeight="1">
      <c r="A28" s="207" t="s">
        <v>174</v>
      </c>
      <c r="B28" s="207"/>
      <c r="C28" s="207"/>
      <c r="D28" s="207"/>
      <c r="E28" s="207"/>
      <c r="F28" s="207"/>
      <c r="G28" s="207"/>
      <c r="H28" s="207"/>
      <c r="I28" s="207"/>
    </row>
    <row r="29" spans="1:9" ht="15.75" customHeight="1">
      <c r="A29" s="208"/>
      <c r="B29" s="208"/>
      <c r="C29" s="208"/>
      <c r="D29" s="208"/>
      <c r="E29" s="208"/>
      <c r="F29" s="208"/>
      <c r="G29" s="208"/>
      <c r="H29" s="208"/>
      <c r="I29" s="208"/>
    </row>
    <row r="30" spans="1:9">
      <c r="A30" s="204" t="s">
        <v>173</v>
      </c>
      <c r="B30" s="205"/>
      <c r="C30" s="205"/>
      <c r="D30" s="205"/>
      <c r="E30" s="205"/>
      <c r="F30" s="205"/>
      <c r="G30" s="205"/>
      <c r="H30" s="205"/>
      <c r="I30" s="205"/>
    </row>
    <row r="31" spans="1:9">
      <c r="A31" s="203"/>
      <c r="B31" s="203"/>
      <c r="C31" s="203"/>
      <c r="D31" s="203"/>
      <c r="E31" s="203"/>
      <c r="F31" s="203"/>
      <c r="G31" s="203"/>
      <c r="H31" s="203"/>
      <c r="I31" s="203"/>
    </row>
    <row r="32" spans="1:9">
      <c r="A32" s="203"/>
      <c r="B32" s="203"/>
      <c r="C32" s="203"/>
      <c r="D32" s="203"/>
      <c r="E32" s="203"/>
      <c r="F32" s="203"/>
      <c r="G32" s="203"/>
      <c r="H32" s="203"/>
      <c r="I32" s="203"/>
    </row>
    <row r="33" spans="1:9">
      <c r="A33" s="203"/>
      <c r="B33" s="203"/>
      <c r="C33" s="203"/>
      <c r="D33" s="203"/>
      <c r="E33" s="203"/>
      <c r="F33" s="203"/>
      <c r="G33" s="203"/>
      <c r="H33" s="203"/>
      <c r="I33" s="203"/>
    </row>
    <row r="34" spans="1:9">
      <c r="A34" s="203"/>
      <c r="B34" s="203"/>
      <c r="C34" s="203"/>
      <c r="D34" s="203"/>
      <c r="E34" s="203"/>
      <c r="F34" s="203"/>
      <c r="G34" s="203"/>
      <c r="H34" s="203"/>
      <c r="I34" s="203"/>
    </row>
    <row r="35" spans="1:9" ht="15" customHeight="1">
      <c r="A35" s="2"/>
      <c r="B35" s="2"/>
      <c r="C35" s="2"/>
      <c r="D35" s="2"/>
      <c r="E35" s="2"/>
      <c r="F35" s="2"/>
      <c r="G35" s="2"/>
      <c r="H35" s="2"/>
      <c r="I35" s="2"/>
    </row>
    <row r="36" spans="1:9" ht="25.5" customHeight="1">
      <c r="A36" s="206" t="s">
        <v>172</v>
      </c>
      <c r="B36" s="206"/>
      <c r="C36" s="206"/>
      <c r="D36" s="206"/>
      <c r="E36" s="206"/>
      <c r="F36" s="206"/>
      <c r="G36" s="206"/>
      <c r="H36" s="206"/>
      <c r="I36" s="206"/>
    </row>
    <row r="37" spans="1:9">
      <c r="A37" s="201" t="s">
        <v>171</v>
      </c>
      <c r="B37" s="201"/>
      <c r="C37" s="201"/>
      <c r="D37" s="201"/>
      <c r="E37" s="201"/>
      <c r="F37" s="201"/>
      <c r="G37" s="201"/>
      <c r="H37" s="201"/>
      <c r="I37" s="201"/>
    </row>
    <row r="38" spans="1:9">
      <c r="A38" s="3" t="s">
        <v>170</v>
      </c>
      <c r="B38" s="3">
        <v>45</v>
      </c>
      <c r="C38" s="4" t="s">
        <v>169</v>
      </c>
      <c r="D38" s="202" t="s">
        <v>168</v>
      </c>
      <c r="E38" s="202"/>
      <c r="F38" s="202"/>
      <c r="G38" s="202"/>
      <c r="H38" s="202"/>
      <c r="I38" s="202"/>
    </row>
    <row r="39" spans="1:9">
      <c r="A39" s="5" t="s">
        <v>160</v>
      </c>
      <c r="B39" s="6" t="s">
        <v>167</v>
      </c>
      <c r="C39" s="6" t="s">
        <v>166</v>
      </c>
      <c r="D39" s="202" t="s">
        <v>165</v>
      </c>
      <c r="E39" s="202"/>
      <c r="F39" s="202"/>
      <c r="G39" s="202"/>
      <c r="H39" s="202"/>
      <c r="I39" s="202"/>
    </row>
    <row r="40" spans="1:9" ht="28.5" customHeight="1">
      <c r="A40" s="7" t="s">
        <v>164</v>
      </c>
      <c r="B40" s="8" t="s">
        <v>163</v>
      </c>
      <c r="C40" s="8" t="s">
        <v>162</v>
      </c>
      <c r="D40" s="195" t="s">
        <v>161</v>
      </c>
      <c r="E40" s="195"/>
      <c r="F40" s="195"/>
      <c r="G40" s="195"/>
      <c r="H40" s="195"/>
      <c r="I40" s="195"/>
    </row>
    <row r="41" spans="1:9" ht="39.75" customHeight="1">
      <c r="A41" s="5" t="s">
        <v>160</v>
      </c>
      <c r="B41" s="6" t="s">
        <v>159</v>
      </c>
      <c r="C41" s="6" t="s">
        <v>185</v>
      </c>
      <c r="D41" s="202" t="s">
        <v>158</v>
      </c>
      <c r="E41" s="202"/>
      <c r="F41" s="202"/>
      <c r="G41" s="202"/>
      <c r="H41" s="202"/>
      <c r="I41" s="202"/>
    </row>
    <row r="42" spans="1:9">
      <c r="A42" s="9" t="s">
        <v>164</v>
      </c>
      <c r="B42" s="10" t="s">
        <v>186</v>
      </c>
      <c r="C42" s="10" t="s">
        <v>187</v>
      </c>
      <c r="D42" s="195" t="s">
        <v>192</v>
      </c>
      <c r="E42" s="195"/>
      <c r="F42" s="195"/>
      <c r="G42" s="195"/>
      <c r="H42" s="195"/>
      <c r="I42" s="195"/>
    </row>
    <row r="43" spans="1:9" ht="30.75" customHeight="1">
      <c r="A43" s="9" t="s">
        <v>164</v>
      </c>
      <c r="B43" s="10" t="s">
        <v>188</v>
      </c>
      <c r="C43" s="10" t="s">
        <v>189</v>
      </c>
      <c r="D43" s="195" t="s">
        <v>193</v>
      </c>
      <c r="E43" s="195"/>
      <c r="F43" s="195"/>
      <c r="G43" s="195"/>
      <c r="H43" s="195"/>
      <c r="I43" s="195"/>
    </row>
    <row r="44" spans="1:9" ht="31.5" customHeight="1">
      <c r="A44" s="9" t="s">
        <v>164</v>
      </c>
      <c r="B44" s="10" t="s">
        <v>190</v>
      </c>
      <c r="C44" s="10" t="s">
        <v>191</v>
      </c>
      <c r="D44" s="195" t="s">
        <v>194</v>
      </c>
      <c r="E44" s="195"/>
      <c r="F44" s="195"/>
      <c r="G44" s="195"/>
      <c r="H44" s="195"/>
      <c r="I44" s="195"/>
    </row>
    <row r="45" spans="1:9">
      <c r="A45" s="196" t="s">
        <v>157</v>
      </c>
      <c r="B45" s="196"/>
      <c r="C45" s="196"/>
      <c r="D45" s="196"/>
      <c r="E45" s="196"/>
      <c r="F45" s="196"/>
      <c r="G45" s="196"/>
      <c r="H45" s="196"/>
      <c r="I45" s="196"/>
    </row>
    <row r="46" spans="1:9">
      <c r="A46" s="197" t="s">
        <v>250</v>
      </c>
      <c r="B46" s="198"/>
      <c r="C46" s="198"/>
      <c r="D46" s="198"/>
      <c r="E46" s="198"/>
      <c r="F46" s="198"/>
      <c r="G46" s="198"/>
      <c r="H46" s="198"/>
      <c r="I46" s="198"/>
    </row>
  </sheetData>
  <mergeCells count="30">
    <mergeCell ref="A15:I15"/>
    <mergeCell ref="A1:I4"/>
    <mergeCell ref="A5:I8"/>
    <mergeCell ref="A9:I9"/>
    <mergeCell ref="A10:I13"/>
    <mergeCell ref="A14:I14"/>
    <mergeCell ref="A30:I30"/>
    <mergeCell ref="A16:I16"/>
    <mergeCell ref="A17:I17"/>
    <mergeCell ref="A18:I18"/>
    <mergeCell ref="A19:I19"/>
    <mergeCell ref="A20:I20"/>
    <mergeCell ref="A21:I21"/>
    <mergeCell ref="A22:I25"/>
    <mergeCell ref="A26:I26"/>
    <mergeCell ref="A27:I27"/>
    <mergeCell ref="A28:I28"/>
    <mergeCell ref="A29:I29"/>
    <mergeCell ref="A46:I46"/>
    <mergeCell ref="A31:I34"/>
    <mergeCell ref="A36:I36"/>
    <mergeCell ref="A37:I37"/>
    <mergeCell ref="D38:I38"/>
    <mergeCell ref="D39:I39"/>
    <mergeCell ref="D40:I40"/>
    <mergeCell ref="D41:I41"/>
    <mergeCell ref="D42:I42"/>
    <mergeCell ref="D43:I43"/>
    <mergeCell ref="D44:I44"/>
    <mergeCell ref="A45:I45"/>
  </mergeCells>
  <pageMargins left="0.7" right="0.7" top="0.75" bottom="0.75" header="0.3" footer="0.3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31B87-C556-40C0-9352-9903E5FD9988}">
  <dimension ref="A1:H83"/>
  <sheetViews>
    <sheetView view="pageBreakPreview" topLeftCell="A34" zoomScaleNormal="100" zoomScaleSheetLayoutView="100" workbookViewId="0">
      <selection activeCell="K44" sqref="K44"/>
    </sheetView>
  </sheetViews>
  <sheetFormatPr defaultRowHeight="15"/>
  <cols>
    <col min="1" max="1" width="6.140625" bestFit="1" customWidth="1"/>
    <col min="2" max="2" width="10.5703125" style="141" bestFit="1" customWidth="1"/>
    <col min="3" max="3" width="14.7109375" style="158" customWidth="1"/>
    <col min="4" max="4" width="33.5703125" style="141" customWidth="1"/>
    <col min="5" max="5" width="8.7109375" style="141" bestFit="1" customWidth="1"/>
    <col min="6" max="6" width="7.85546875" style="141" bestFit="1" customWidth="1"/>
    <col min="7" max="7" width="7" bestFit="1" customWidth="1"/>
    <col min="8" max="8" width="11.7109375" style="141" customWidth="1"/>
  </cols>
  <sheetData>
    <row r="1" spans="1:8" ht="15" customHeight="1">
      <c r="A1" s="234" t="s">
        <v>215</v>
      </c>
      <c r="B1" s="234"/>
      <c r="C1" s="234"/>
      <c r="D1" s="234"/>
      <c r="E1" s="234"/>
      <c r="F1" s="234"/>
      <c r="G1" s="234"/>
      <c r="H1" s="234"/>
    </row>
    <row r="2" spans="1:8" ht="60" customHeight="1">
      <c r="A2" s="234"/>
      <c r="B2" s="234"/>
      <c r="C2" s="234"/>
      <c r="D2" s="234"/>
      <c r="E2" s="234"/>
      <c r="F2" s="234"/>
      <c r="G2" s="234"/>
      <c r="H2" s="234"/>
    </row>
    <row r="3" spans="1:8" ht="24">
      <c r="A3" s="134" t="s">
        <v>1</v>
      </c>
      <c r="B3" s="134" t="s">
        <v>2</v>
      </c>
      <c r="C3" s="135" t="s">
        <v>3</v>
      </c>
      <c r="D3" s="136" t="s">
        <v>4</v>
      </c>
      <c r="E3" s="134" t="s">
        <v>5</v>
      </c>
      <c r="F3" s="134" t="s">
        <v>6</v>
      </c>
      <c r="G3" s="134" t="s">
        <v>7</v>
      </c>
      <c r="H3" s="134" t="s">
        <v>154</v>
      </c>
    </row>
    <row r="4" spans="1:8">
      <c r="A4" s="11">
        <v>1</v>
      </c>
      <c r="B4" s="11" t="s">
        <v>8</v>
      </c>
      <c r="C4" s="78" t="s">
        <v>9</v>
      </c>
      <c r="D4" s="11" t="s">
        <v>10</v>
      </c>
      <c r="E4" s="11" t="s">
        <v>11</v>
      </c>
      <c r="F4" s="11" t="s">
        <v>12</v>
      </c>
      <c r="G4" s="11" t="s">
        <v>13</v>
      </c>
      <c r="H4" s="11" t="s">
        <v>155</v>
      </c>
    </row>
    <row r="5" spans="1:8">
      <c r="A5" s="97" t="s">
        <v>103</v>
      </c>
      <c r="B5" s="13"/>
      <c r="C5" s="82"/>
      <c r="D5" s="14" t="s">
        <v>14</v>
      </c>
      <c r="E5" s="15"/>
      <c r="F5" s="16"/>
      <c r="G5" s="16"/>
      <c r="H5" s="17"/>
    </row>
    <row r="6" spans="1:8">
      <c r="A6" s="97"/>
      <c r="B6" s="18"/>
      <c r="C6" s="77"/>
      <c r="D6" s="50" t="s">
        <v>15</v>
      </c>
      <c r="E6" s="15"/>
      <c r="F6" s="16"/>
      <c r="G6" s="16"/>
      <c r="H6" s="17"/>
    </row>
    <row r="7" spans="1:8">
      <c r="A7" s="97" t="s">
        <v>104</v>
      </c>
      <c r="B7" s="20" t="s">
        <v>16</v>
      </c>
      <c r="C7" s="81"/>
      <c r="D7" s="98" t="s">
        <v>17</v>
      </c>
      <c r="E7" s="21" t="s">
        <v>18</v>
      </c>
      <c r="F7" s="22" t="s">
        <v>18</v>
      </c>
      <c r="G7" s="22" t="s">
        <v>18</v>
      </c>
      <c r="H7" s="22" t="s">
        <v>18</v>
      </c>
    </row>
    <row r="8" spans="1:8" s="133" customFormat="1" ht="36">
      <c r="A8" s="23" t="s">
        <v>105</v>
      </c>
      <c r="B8" s="108"/>
      <c r="C8" s="109" t="s">
        <v>19</v>
      </c>
      <c r="D8" s="24" t="s">
        <v>20</v>
      </c>
      <c r="E8" s="110" t="s">
        <v>21</v>
      </c>
      <c r="F8" s="111">
        <f>PRB!F8</f>
        <v>1</v>
      </c>
      <c r="G8" s="111">
        <v>1700</v>
      </c>
      <c r="H8" s="111">
        <f>G8*F8</f>
        <v>1700</v>
      </c>
    </row>
    <row r="9" spans="1:8" s="133" customFormat="1" ht="24">
      <c r="A9" s="23" t="s">
        <v>106</v>
      </c>
      <c r="B9" s="112"/>
      <c r="C9" s="113"/>
      <c r="D9" s="25" t="s">
        <v>22</v>
      </c>
      <c r="E9" s="26" t="s">
        <v>23</v>
      </c>
      <c r="F9" s="111">
        <f>PRB!F9</f>
        <v>1</v>
      </c>
      <c r="G9" s="111">
        <v>900</v>
      </c>
      <c r="H9" s="111">
        <f t="shared" ref="H9:H75" si="0">G9*F9</f>
        <v>900</v>
      </c>
    </row>
    <row r="10" spans="1:8" s="133" customFormat="1">
      <c r="A10" s="231" t="s">
        <v>195</v>
      </c>
      <c r="B10" s="232"/>
      <c r="C10" s="232"/>
      <c r="D10" s="232"/>
      <c r="E10" s="232"/>
      <c r="F10" s="232"/>
      <c r="G10" s="233"/>
      <c r="H10" s="114">
        <f>SUM(H8:H9)</f>
        <v>2600</v>
      </c>
    </row>
    <row r="11" spans="1:8" s="133" customFormat="1">
      <c r="A11" s="12" t="s">
        <v>107</v>
      </c>
      <c r="B11" s="99"/>
      <c r="C11" s="100"/>
      <c r="D11" s="101" t="s">
        <v>26</v>
      </c>
      <c r="E11" s="102"/>
      <c r="F11" s="103"/>
      <c r="G11" s="103"/>
      <c r="H11" s="104"/>
    </row>
    <row r="12" spans="1:8" s="133" customFormat="1" ht="24">
      <c r="A12" s="12" t="s">
        <v>108</v>
      </c>
      <c r="B12" s="105" t="s">
        <v>222</v>
      </c>
      <c r="C12" s="106"/>
      <c r="D12" s="27" t="s">
        <v>27</v>
      </c>
      <c r="E12" s="115" t="s">
        <v>18</v>
      </c>
      <c r="F12" s="116" t="str">
        <f>PRB!F11</f>
        <v>x</v>
      </c>
      <c r="G12" s="107" t="s">
        <v>18</v>
      </c>
      <c r="H12" s="107" t="s">
        <v>18</v>
      </c>
    </row>
    <row r="13" spans="1:8" s="133" customFormat="1" ht="48">
      <c r="A13" s="23" t="s">
        <v>109</v>
      </c>
      <c r="B13" s="28"/>
      <c r="C13" s="76" t="s">
        <v>29</v>
      </c>
      <c r="D13" s="30" t="s">
        <v>30</v>
      </c>
      <c r="E13" s="29" t="s">
        <v>28</v>
      </c>
      <c r="F13" s="111">
        <f>PRB!F12</f>
        <v>8166.2426000000005</v>
      </c>
      <c r="G13" s="111">
        <v>1.32</v>
      </c>
      <c r="H13" s="111">
        <f t="shared" si="0"/>
        <v>10779.440232000001</v>
      </c>
    </row>
    <row r="14" spans="1:8" s="133" customFormat="1" ht="48">
      <c r="A14" s="23" t="s">
        <v>110</v>
      </c>
      <c r="B14" s="31"/>
      <c r="C14" s="72" t="s">
        <v>31</v>
      </c>
      <c r="D14" s="30" t="s">
        <v>32</v>
      </c>
      <c r="E14" s="29" t="s">
        <v>208</v>
      </c>
      <c r="F14" s="111">
        <f>PRB!F13</f>
        <v>111.24</v>
      </c>
      <c r="G14" s="111">
        <v>1041.05</v>
      </c>
      <c r="H14" s="111">
        <f t="shared" si="0"/>
        <v>115806.40199999999</v>
      </c>
    </row>
    <row r="15" spans="1:8" s="133" customFormat="1">
      <c r="A15" s="23" t="s">
        <v>111</v>
      </c>
      <c r="B15" s="31"/>
      <c r="C15" s="72" t="s">
        <v>19</v>
      </c>
      <c r="D15" s="32" t="s">
        <v>33</v>
      </c>
      <c r="E15" s="29" t="s">
        <v>24</v>
      </c>
      <c r="F15" s="111">
        <f>PRB!F14</f>
        <v>21</v>
      </c>
      <c r="G15" s="117">
        <v>44.75</v>
      </c>
      <c r="H15" s="111">
        <f t="shared" si="0"/>
        <v>939.75</v>
      </c>
    </row>
    <row r="16" spans="1:8" s="133" customFormat="1" ht="48">
      <c r="A16" s="23" t="s">
        <v>112</v>
      </c>
      <c r="B16" s="28"/>
      <c r="C16" s="76" t="s">
        <v>34</v>
      </c>
      <c r="D16" s="30" t="s">
        <v>35</v>
      </c>
      <c r="E16" s="29" t="s">
        <v>208</v>
      </c>
      <c r="F16" s="111">
        <f>PRB!F15</f>
        <v>13.2912</v>
      </c>
      <c r="G16" s="111">
        <v>56.93</v>
      </c>
      <c r="H16" s="111">
        <f t="shared" si="0"/>
        <v>756.66801599999997</v>
      </c>
    </row>
    <row r="17" spans="1:8" s="133" customFormat="1" ht="24">
      <c r="A17" s="23" t="s">
        <v>113</v>
      </c>
      <c r="B17" s="28"/>
      <c r="C17" s="72" t="s">
        <v>19</v>
      </c>
      <c r="D17" s="30" t="s">
        <v>36</v>
      </c>
      <c r="E17" s="29" t="s">
        <v>28</v>
      </c>
      <c r="F17" s="111">
        <f>PRB!F16</f>
        <v>46.569600000000001</v>
      </c>
      <c r="G17" s="111">
        <v>2.6</v>
      </c>
      <c r="H17" s="111">
        <f t="shared" si="0"/>
        <v>121.08096</v>
      </c>
    </row>
    <row r="18" spans="1:8" s="133" customFormat="1">
      <c r="A18" s="231" t="s">
        <v>196</v>
      </c>
      <c r="B18" s="232"/>
      <c r="C18" s="232"/>
      <c r="D18" s="232"/>
      <c r="E18" s="232"/>
      <c r="F18" s="232"/>
      <c r="G18" s="233"/>
      <c r="H18" s="114">
        <f>SUM(H13:H17)</f>
        <v>128403.341208</v>
      </c>
    </row>
    <row r="19" spans="1:8" s="133" customFormat="1">
      <c r="A19" s="12" t="s">
        <v>114</v>
      </c>
      <c r="B19" s="99"/>
      <c r="C19" s="100"/>
      <c r="D19" s="101" t="s">
        <v>37</v>
      </c>
      <c r="E19" s="102"/>
      <c r="F19" s="103"/>
      <c r="G19" s="103"/>
      <c r="H19" s="104"/>
    </row>
    <row r="20" spans="1:8" s="133" customFormat="1" ht="24">
      <c r="A20" s="12" t="s">
        <v>115</v>
      </c>
      <c r="B20" s="33" t="s">
        <v>223</v>
      </c>
      <c r="C20" s="80"/>
      <c r="D20" s="34" t="s">
        <v>38</v>
      </c>
      <c r="E20" s="35" t="s">
        <v>18</v>
      </c>
      <c r="F20" s="36" t="str">
        <f>PRB!F18</f>
        <v>x</v>
      </c>
      <c r="G20" s="107" t="s">
        <v>18</v>
      </c>
      <c r="H20" s="107" t="s">
        <v>18</v>
      </c>
    </row>
    <row r="21" spans="1:8" s="133" customFormat="1" ht="60">
      <c r="A21" s="23" t="s">
        <v>116</v>
      </c>
      <c r="B21" s="37"/>
      <c r="C21" s="79" t="s">
        <v>39</v>
      </c>
      <c r="D21" s="38" t="s">
        <v>249</v>
      </c>
      <c r="E21" s="39" t="s">
        <v>209</v>
      </c>
      <c r="F21" s="111">
        <f>PRB!F19</f>
        <v>924.07956999999999</v>
      </c>
      <c r="G21" s="185">
        <v>523.38</v>
      </c>
      <c r="H21" s="111">
        <f t="shared" si="0"/>
        <v>483644.76534659998</v>
      </c>
    </row>
    <row r="22" spans="1:8" s="133" customFormat="1">
      <c r="A22" s="12" t="s">
        <v>117</v>
      </c>
      <c r="B22" s="40" t="s">
        <v>224</v>
      </c>
      <c r="C22" s="80"/>
      <c r="D22" s="41" t="s">
        <v>40</v>
      </c>
      <c r="E22" s="35" t="s">
        <v>18</v>
      </c>
      <c r="F22" s="36" t="str">
        <f>PRB!F20</f>
        <v>x</v>
      </c>
      <c r="G22" s="107" t="s">
        <v>18</v>
      </c>
      <c r="H22" s="107" t="s">
        <v>18</v>
      </c>
    </row>
    <row r="23" spans="1:8" s="133" customFormat="1" ht="36">
      <c r="A23" s="23" t="s">
        <v>118</v>
      </c>
      <c r="B23" s="42"/>
      <c r="C23" s="83" t="s">
        <v>41</v>
      </c>
      <c r="D23" s="43" t="s">
        <v>42</v>
      </c>
      <c r="E23" s="39" t="s">
        <v>209</v>
      </c>
      <c r="F23" s="111">
        <f>PRB!F21</f>
        <v>743.94221000000005</v>
      </c>
      <c r="G23" s="111">
        <v>79</v>
      </c>
      <c r="H23" s="111">
        <f t="shared" si="0"/>
        <v>58771.434590000004</v>
      </c>
    </row>
    <row r="24" spans="1:8" s="133" customFormat="1" ht="36">
      <c r="A24" s="23" t="s">
        <v>119</v>
      </c>
      <c r="B24" s="42"/>
      <c r="C24" s="83" t="s">
        <v>43</v>
      </c>
      <c r="D24" s="43" t="s">
        <v>44</v>
      </c>
      <c r="E24" s="39" t="s">
        <v>209</v>
      </c>
      <c r="F24" s="111">
        <f>PRB!F22</f>
        <v>248.82000000000002</v>
      </c>
      <c r="G24" s="111">
        <v>70.56</v>
      </c>
      <c r="H24" s="111">
        <f t="shared" si="0"/>
        <v>17556.739200000004</v>
      </c>
    </row>
    <row r="25" spans="1:8" s="133" customFormat="1">
      <c r="A25" s="12" t="s">
        <v>120</v>
      </c>
      <c r="B25" s="40" t="s">
        <v>225</v>
      </c>
      <c r="C25" s="75"/>
      <c r="D25" s="44" t="s">
        <v>46</v>
      </c>
      <c r="E25" s="35" t="s">
        <v>18</v>
      </c>
      <c r="F25" s="118" t="str">
        <f>PRB!F23</f>
        <v>x</v>
      </c>
      <c r="G25" s="107" t="s">
        <v>18</v>
      </c>
      <c r="H25" s="107" t="s">
        <v>18</v>
      </c>
    </row>
    <row r="26" spans="1:8" s="133" customFormat="1" ht="24">
      <c r="A26" s="23" t="s">
        <v>121</v>
      </c>
      <c r="B26" s="45"/>
      <c r="C26" s="83" t="s">
        <v>47</v>
      </c>
      <c r="D26" s="46" t="s">
        <v>48</v>
      </c>
      <c r="E26" s="29" t="s">
        <v>209</v>
      </c>
      <c r="F26" s="111">
        <f>PRB!F24</f>
        <v>469</v>
      </c>
      <c r="G26" s="111">
        <v>561.29999999999995</v>
      </c>
      <c r="H26" s="111">
        <f t="shared" si="0"/>
        <v>263249.69999999995</v>
      </c>
    </row>
    <row r="27" spans="1:8" s="133" customFormat="1">
      <c r="A27" s="231" t="s">
        <v>197</v>
      </c>
      <c r="B27" s="232"/>
      <c r="C27" s="232"/>
      <c r="D27" s="232"/>
      <c r="E27" s="232"/>
      <c r="F27" s="232"/>
      <c r="G27" s="233"/>
      <c r="H27" s="114">
        <f>SUM(H21:H26)</f>
        <v>823222.63913659984</v>
      </c>
    </row>
    <row r="28" spans="1:8" s="133" customFormat="1">
      <c r="A28" s="12" t="s">
        <v>122</v>
      </c>
      <c r="B28" s="66"/>
      <c r="C28" s="119"/>
      <c r="D28" s="101" t="s">
        <v>49</v>
      </c>
      <c r="E28" s="102"/>
      <c r="F28" s="103"/>
      <c r="G28" s="103"/>
      <c r="H28" s="104"/>
    </row>
    <row r="29" spans="1:8" s="133" customFormat="1">
      <c r="A29" s="12"/>
      <c r="B29" s="66"/>
      <c r="C29" s="120"/>
      <c r="D29" s="47" t="s">
        <v>50</v>
      </c>
      <c r="E29" s="35" t="s">
        <v>18</v>
      </c>
      <c r="F29" s="36" t="str">
        <f>PRB!F26</f>
        <v>x</v>
      </c>
      <c r="G29" s="107" t="s">
        <v>18</v>
      </c>
      <c r="H29" s="107" t="s">
        <v>18</v>
      </c>
    </row>
    <row r="30" spans="1:8" s="133" customFormat="1" ht="24">
      <c r="A30" s="12" t="s">
        <v>123</v>
      </c>
      <c r="B30" s="66"/>
      <c r="C30" s="120"/>
      <c r="D30" s="48" t="s">
        <v>51</v>
      </c>
      <c r="E30" s="35" t="s">
        <v>18</v>
      </c>
      <c r="F30" s="36" t="str">
        <f>PRB!F27</f>
        <v>x</v>
      </c>
      <c r="G30" s="107" t="s">
        <v>18</v>
      </c>
      <c r="H30" s="107" t="s">
        <v>18</v>
      </c>
    </row>
    <row r="31" spans="1:8" s="133" customFormat="1">
      <c r="A31" s="23" t="s">
        <v>124</v>
      </c>
      <c r="B31" s="45"/>
      <c r="C31" s="83" t="s">
        <v>52</v>
      </c>
      <c r="D31" s="43" t="s">
        <v>53</v>
      </c>
      <c r="E31" s="39" t="s">
        <v>28</v>
      </c>
      <c r="F31" s="111">
        <f>PRB!F28</f>
        <v>354.41999999999996</v>
      </c>
      <c r="G31" s="111">
        <v>5.6</v>
      </c>
      <c r="H31" s="111">
        <f t="shared" si="0"/>
        <v>1984.7519999999997</v>
      </c>
    </row>
    <row r="32" spans="1:8" s="133" customFormat="1" ht="24">
      <c r="A32" s="12" t="s">
        <v>125</v>
      </c>
      <c r="B32" s="66" t="s">
        <v>226</v>
      </c>
      <c r="C32" s="120"/>
      <c r="D32" s="48" t="s">
        <v>54</v>
      </c>
      <c r="E32" s="35" t="s">
        <v>18</v>
      </c>
      <c r="F32" s="36" t="str">
        <f>PRB!F29</f>
        <v>x</v>
      </c>
      <c r="G32" s="107" t="s">
        <v>18</v>
      </c>
      <c r="H32" s="107" t="s">
        <v>18</v>
      </c>
    </row>
    <row r="33" spans="1:8" s="133" customFormat="1" ht="24">
      <c r="A33" s="23" t="s">
        <v>126</v>
      </c>
      <c r="B33" s="45"/>
      <c r="C33" s="85" t="s">
        <v>55</v>
      </c>
      <c r="D33" s="95" t="s">
        <v>56</v>
      </c>
      <c r="E33" s="39" t="s">
        <v>28</v>
      </c>
      <c r="F33" s="111">
        <f>PRB!F30</f>
        <v>4286</v>
      </c>
      <c r="G33" s="111">
        <v>13.45</v>
      </c>
      <c r="H33" s="111">
        <f t="shared" si="0"/>
        <v>57646.7</v>
      </c>
    </row>
    <row r="34" spans="1:8" s="133" customFormat="1">
      <c r="A34" s="137" t="s">
        <v>127</v>
      </c>
      <c r="B34" s="37"/>
      <c r="C34" s="84"/>
      <c r="D34" s="138" t="s">
        <v>57</v>
      </c>
      <c r="E34" s="45" t="s">
        <v>28</v>
      </c>
      <c r="F34" s="139">
        <f>PRB!F31</f>
        <v>13187</v>
      </c>
      <c r="G34" s="139">
        <v>13.45</v>
      </c>
      <c r="H34" s="139">
        <f t="shared" si="0"/>
        <v>177365.15</v>
      </c>
    </row>
    <row r="35" spans="1:8" s="133" customFormat="1" ht="24">
      <c r="A35" s="23" t="s">
        <v>128</v>
      </c>
      <c r="B35" s="37"/>
      <c r="C35" s="85" t="s">
        <v>55</v>
      </c>
      <c r="D35" s="96" t="s">
        <v>58</v>
      </c>
      <c r="E35" s="39" t="s">
        <v>28</v>
      </c>
      <c r="F35" s="111">
        <f>PRB!F32</f>
        <v>310</v>
      </c>
      <c r="G35" s="111">
        <v>13.45</v>
      </c>
      <c r="H35" s="111">
        <f t="shared" ref="H35" si="1">G35*F35</f>
        <v>4169.5</v>
      </c>
    </row>
    <row r="36" spans="1:8" s="133" customFormat="1" ht="24">
      <c r="A36" s="190" t="s">
        <v>251</v>
      </c>
      <c r="B36" s="193"/>
      <c r="C36" s="194" t="s">
        <v>55</v>
      </c>
      <c r="D36" s="49" t="s">
        <v>253</v>
      </c>
      <c r="E36" s="191" t="s">
        <v>28</v>
      </c>
      <c r="F36" s="117">
        <f>PRB!F33</f>
        <v>387</v>
      </c>
      <c r="G36" s="117">
        <v>13.45</v>
      </c>
      <c r="H36" s="117">
        <f t="shared" si="0"/>
        <v>5205.1499999999996</v>
      </c>
    </row>
    <row r="37" spans="1:8" s="133" customFormat="1">
      <c r="A37" s="231" t="s">
        <v>198</v>
      </c>
      <c r="B37" s="232"/>
      <c r="C37" s="232"/>
      <c r="D37" s="232"/>
      <c r="E37" s="232"/>
      <c r="F37" s="232"/>
      <c r="G37" s="233"/>
      <c r="H37" s="114">
        <f>SUM(H31:H36)</f>
        <v>246371.25199999998</v>
      </c>
    </row>
    <row r="38" spans="1:8" s="133" customFormat="1">
      <c r="A38" s="12" t="s">
        <v>129</v>
      </c>
      <c r="B38" s="66"/>
      <c r="C38" s="119"/>
      <c r="D38" s="19" t="s">
        <v>59</v>
      </c>
      <c r="E38" s="102"/>
      <c r="F38" s="103"/>
      <c r="G38" s="103"/>
      <c r="H38" s="104"/>
    </row>
    <row r="39" spans="1:8" s="133" customFormat="1" ht="24">
      <c r="A39" s="12" t="s">
        <v>130</v>
      </c>
      <c r="B39" s="33" t="s">
        <v>227</v>
      </c>
      <c r="C39" s="75"/>
      <c r="D39" s="51" t="s">
        <v>60</v>
      </c>
      <c r="E39" s="122" t="s">
        <v>18</v>
      </c>
      <c r="F39" s="122" t="str">
        <f>PRB!F35</f>
        <v>x</v>
      </c>
      <c r="G39" s="107" t="s">
        <v>18</v>
      </c>
      <c r="H39" s="107" t="s">
        <v>18</v>
      </c>
    </row>
    <row r="40" spans="1:8" s="133" customFormat="1" ht="24">
      <c r="A40" s="23" t="s">
        <v>131</v>
      </c>
      <c r="B40" s="37"/>
      <c r="C40" s="84" t="s">
        <v>61</v>
      </c>
      <c r="D40" s="46" t="s">
        <v>62</v>
      </c>
      <c r="E40" s="39" t="s">
        <v>209</v>
      </c>
      <c r="F40" s="111">
        <f>PRB!F36</f>
        <v>32.28</v>
      </c>
      <c r="G40" s="111">
        <v>1306.56</v>
      </c>
      <c r="H40" s="111">
        <f t="shared" si="0"/>
        <v>42175.756800000003</v>
      </c>
    </row>
    <row r="41" spans="1:8" s="133" customFormat="1" ht="24">
      <c r="A41" s="12" t="s">
        <v>132</v>
      </c>
      <c r="B41" s="66" t="s">
        <v>228</v>
      </c>
      <c r="C41" s="93"/>
      <c r="D41" s="52" t="s">
        <v>63</v>
      </c>
      <c r="E41" s="35" t="s">
        <v>18</v>
      </c>
      <c r="F41" s="35" t="str">
        <f>PRB!F37</f>
        <v>x</v>
      </c>
      <c r="G41" s="107" t="s">
        <v>18</v>
      </c>
      <c r="H41" s="107" t="s">
        <v>18</v>
      </c>
    </row>
    <row r="42" spans="1:8" s="133" customFormat="1" ht="24">
      <c r="A42" s="23" t="s">
        <v>133</v>
      </c>
      <c r="B42" s="53"/>
      <c r="C42" s="86" t="s">
        <v>64</v>
      </c>
      <c r="D42" s="54" t="s">
        <v>65</v>
      </c>
      <c r="E42" s="39" t="s">
        <v>209</v>
      </c>
      <c r="F42" s="111">
        <f>PRB!F38</f>
        <v>6.0249000000000006</v>
      </c>
      <c r="G42" s="111">
        <v>1166.79</v>
      </c>
      <c r="H42" s="111">
        <f t="shared" si="0"/>
        <v>7029.7930710000001</v>
      </c>
    </row>
    <row r="43" spans="1:8" s="133" customFormat="1" ht="36">
      <c r="A43" s="23" t="s">
        <v>134</v>
      </c>
      <c r="B43" s="70"/>
      <c r="C43" s="94" t="s">
        <v>212</v>
      </c>
      <c r="D43" s="55" t="s">
        <v>66</v>
      </c>
      <c r="E43" s="39" t="s">
        <v>209</v>
      </c>
      <c r="F43" s="111">
        <f>PRB!F39</f>
        <v>3.6828000000000007</v>
      </c>
      <c r="G43" s="111">
        <v>58.38</v>
      </c>
      <c r="H43" s="111">
        <f t="shared" si="0"/>
        <v>215.00186400000004</v>
      </c>
    </row>
    <row r="44" spans="1:8" s="133" customFormat="1" ht="24">
      <c r="A44" s="23" t="s">
        <v>245</v>
      </c>
      <c r="B44" s="146"/>
      <c r="C44" s="88" t="s">
        <v>45</v>
      </c>
      <c r="D44" s="54" t="s">
        <v>71</v>
      </c>
      <c r="E44" s="39" t="s">
        <v>209</v>
      </c>
      <c r="F44" s="111">
        <f>PRB!F40</f>
        <v>7.4179600000000017</v>
      </c>
      <c r="G44" s="111">
        <v>456.26</v>
      </c>
      <c r="H44" s="111">
        <f t="shared" ref="H44" si="2">G44*F44</f>
        <v>3384.5184296000007</v>
      </c>
    </row>
    <row r="45" spans="1:8" s="133" customFormat="1" ht="24">
      <c r="A45" s="23" t="s">
        <v>252</v>
      </c>
      <c r="B45" s="189"/>
      <c r="C45" s="86" t="s">
        <v>64</v>
      </c>
      <c r="D45" s="60" t="s">
        <v>254</v>
      </c>
      <c r="E45" s="39" t="s">
        <v>209</v>
      </c>
      <c r="F45" s="111">
        <f>PRB!F41</f>
        <v>2.83</v>
      </c>
      <c r="G45" s="111">
        <v>1166.79</v>
      </c>
      <c r="H45" s="111">
        <f t="shared" si="0"/>
        <v>3302.0156999999999</v>
      </c>
    </row>
    <row r="46" spans="1:8" s="133" customFormat="1" ht="24">
      <c r="A46" s="12" t="s">
        <v>135</v>
      </c>
      <c r="B46" s="33" t="s">
        <v>229</v>
      </c>
      <c r="C46" s="87"/>
      <c r="D46" s="52" t="s">
        <v>67</v>
      </c>
      <c r="E46" s="35" t="s">
        <v>18</v>
      </c>
      <c r="F46" s="35" t="str">
        <f>PRB!F42</f>
        <v>x</v>
      </c>
      <c r="G46" s="107" t="s">
        <v>18</v>
      </c>
      <c r="H46" s="107" t="s">
        <v>18</v>
      </c>
    </row>
    <row r="47" spans="1:8" s="133" customFormat="1" ht="24">
      <c r="A47" s="23" t="s">
        <v>136</v>
      </c>
      <c r="B47" s="45"/>
      <c r="C47" s="83" t="s">
        <v>68</v>
      </c>
      <c r="D47" s="54" t="s">
        <v>69</v>
      </c>
      <c r="E47" s="39" t="s">
        <v>209</v>
      </c>
      <c r="F47" s="111">
        <f>PRB!F43</f>
        <v>80.7</v>
      </c>
      <c r="G47" s="111">
        <v>1421.2</v>
      </c>
      <c r="H47" s="111">
        <f t="shared" si="0"/>
        <v>114690.84000000001</v>
      </c>
    </row>
    <row r="48" spans="1:8" s="133" customFormat="1" ht="24">
      <c r="A48" s="12" t="s">
        <v>137</v>
      </c>
      <c r="B48" s="66" t="s">
        <v>230</v>
      </c>
      <c r="C48" s="120"/>
      <c r="D48" s="56" t="s">
        <v>70</v>
      </c>
      <c r="E48" s="35" t="s">
        <v>18</v>
      </c>
      <c r="F48" s="35" t="str">
        <f>PRB!F44</f>
        <v>x</v>
      </c>
      <c r="G48" s="107" t="s">
        <v>18</v>
      </c>
      <c r="H48" s="107" t="s">
        <v>18</v>
      </c>
    </row>
    <row r="49" spans="1:8" s="133" customFormat="1" ht="36">
      <c r="A49" s="23" t="s">
        <v>138</v>
      </c>
      <c r="B49" s="121"/>
      <c r="C49" s="88" t="s">
        <v>45</v>
      </c>
      <c r="D49" s="59" t="s">
        <v>72</v>
      </c>
      <c r="E49" s="39" t="s">
        <v>209</v>
      </c>
      <c r="F49" s="111">
        <f>PRB!F45</f>
        <v>19.692</v>
      </c>
      <c r="G49" s="111">
        <v>422.87</v>
      </c>
      <c r="H49" s="111">
        <f t="shared" si="0"/>
        <v>8327.1560399999998</v>
      </c>
    </row>
    <row r="50" spans="1:8" s="133" customFormat="1">
      <c r="A50" s="231" t="s">
        <v>199</v>
      </c>
      <c r="B50" s="232"/>
      <c r="C50" s="232"/>
      <c r="D50" s="232"/>
      <c r="E50" s="232"/>
      <c r="F50" s="232"/>
      <c r="G50" s="233"/>
      <c r="H50" s="123">
        <f>SUM(H39:H49)</f>
        <v>179125.0819046</v>
      </c>
    </row>
    <row r="51" spans="1:8" s="133" customFormat="1">
      <c r="A51" s="12" t="s">
        <v>139</v>
      </c>
      <c r="B51" s="35"/>
      <c r="C51" s="89"/>
      <c r="D51" s="19" t="s">
        <v>73</v>
      </c>
      <c r="E51" s="102"/>
      <c r="F51" s="103"/>
      <c r="G51" s="103"/>
      <c r="H51" s="104"/>
    </row>
    <row r="52" spans="1:8" s="133" customFormat="1" ht="24">
      <c r="A52" s="12" t="s">
        <v>140</v>
      </c>
      <c r="B52" s="33" t="s">
        <v>231</v>
      </c>
      <c r="C52" s="87"/>
      <c r="D52" s="52" t="s">
        <v>74</v>
      </c>
      <c r="E52" s="35" t="s">
        <v>18</v>
      </c>
      <c r="F52" s="35" t="str">
        <f>PRB!F47</f>
        <v>x</v>
      </c>
      <c r="G52" s="107" t="s">
        <v>18</v>
      </c>
      <c r="H52" s="107" t="s">
        <v>18</v>
      </c>
    </row>
    <row r="53" spans="1:8" s="133" customFormat="1" ht="60">
      <c r="A53" s="23" t="s">
        <v>141</v>
      </c>
      <c r="B53" s="45"/>
      <c r="C53" s="83" t="s">
        <v>75</v>
      </c>
      <c r="D53" s="60" t="s">
        <v>76</v>
      </c>
      <c r="E53" s="39" t="s">
        <v>210</v>
      </c>
      <c r="F53" s="111">
        <f>PRB!F48</f>
        <v>298.73496</v>
      </c>
      <c r="G53" s="111">
        <f>8.62+35.21+8.38</f>
        <v>52.21</v>
      </c>
      <c r="H53" s="111">
        <f t="shared" si="0"/>
        <v>15596.952261599999</v>
      </c>
    </row>
    <row r="54" spans="1:8" s="133" customFormat="1" ht="24">
      <c r="A54" s="12" t="s">
        <v>142</v>
      </c>
      <c r="B54" s="66" t="s">
        <v>232</v>
      </c>
      <c r="C54" s="93"/>
      <c r="D54" s="52" t="s">
        <v>77</v>
      </c>
      <c r="E54" s="35" t="s">
        <v>18</v>
      </c>
      <c r="F54" s="35" t="str">
        <f>PRB!F49</f>
        <v>x</v>
      </c>
      <c r="G54" s="107" t="s">
        <v>18</v>
      </c>
      <c r="H54" s="107" t="s">
        <v>18</v>
      </c>
    </row>
    <row r="55" spans="1:8" s="133" customFormat="1" ht="96">
      <c r="A55" s="23" t="s">
        <v>143</v>
      </c>
      <c r="B55" s="63"/>
      <c r="C55" s="91" t="s">
        <v>78</v>
      </c>
      <c r="D55" s="61" t="s">
        <v>79</v>
      </c>
      <c r="E55" s="39" t="s">
        <v>210</v>
      </c>
      <c r="F55" s="111">
        <f>PRB!F50</f>
        <v>278.78840000000002</v>
      </c>
      <c r="G55" s="111">
        <f>133.31+35.21</f>
        <v>168.52</v>
      </c>
      <c r="H55" s="111">
        <f t="shared" si="0"/>
        <v>46981.421168000008</v>
      </c>
    </row>
    <row r="56" spans="1:8" s="133" customFormat="1">
      <c r="A56" s="12" t="s">
        <v>144</v>
      </c>
      <c r="B56" s="66" t="s">
        <v>233</v>
      </c>
      <c r="C56" s="93"/>
      <c r="D56" s="62" t="s">
        <v>80</v>
      </c>
      <c r="E56" s="35" t="s">
        <v>18</v>
      </c>
      <c r="F56" s="35" t="str">
        <f>PRB!F51</f>
        <v>x</v>
      </c>
      <c r="G56" s="107" t="s">
        <v>18</v>
      </c>
      <c r="H56" s="107" t="s">
        <v>18</v>
      </c>
    </row>
    <row r="57" spans="1:8" s="133" customFormat="1" ht="48">
      <c r="A57" s="23" t="s">
        <v>145</v>
      </c>
      <c r="B57" s="63"/>
      <c r="C57" s="91" t="s">
        <v>81</v>
      </c>
      <c r="D57" s="60" t="s">
        <v>82</v>
      </c>
      <c r="E57" s="45" t="s">
        <v>210</v>
      </c>
      <c r="F57" s="111">
        <f>PRB!F52</f>
        <v>106.39200000000001</v>
      </c>
      <c r="G57" s="111">
        <v>62.42</v>
      </c>
      <c r="H57" s="111">
        <f t="shared" si="0"/>
        <v>6640.9886400000005</v>
      </c>
    </row>
    <row r="58" spans="1:8" s="133" customFormat="1">
      <c r="A58" s="231" t="s">
        <v>200</v>
      </c>
      <c r="B58" s="232"/>
      <c r="C58" s="232"/>
      <c r="D58" s="232"/>
      <c r="E58" s="232"/>
      <c r="F58" s="232"/>
      <c r="G58" s="233"/>
      <c r="H58" s="114">
        <f>SUM(H53:H57)</f>
        <v>69219.3620696</v>
      </c>
    </row>
    <row r="59" spans="1:8" s="133" customFormat="1">
      <c r="A59" s="12" t="s">
        <v>146</v>
      </c>
      <c r="B59" s="35"/>
      <c r="C59" s="89"/>
      <c r="D59" s="19" t="s">
        <v>83</v>
      </c>
      <c r="E59" s="102"/>
      <c r="F59" s="103"/>
      <c r="G59" s="103"/>
      <c r="H59" s="104"/>
    </row>
    <row r="60" spans="1:8" s="133" customFormat="1">
      <c r="A60" s="12" t="s">
        <v>147</v>
      </c>
      <c r="B60" s="124" t="s">
        <v>234</v>
      </c>
      <c r="C60" s="125"/>
      <c r="D60" s="41" t="s">
        <v>84</v>
      </c>
      <c r="E60" s="35" t="s">
        <v>18</v>
      </c>
      <c r="F60" s="35" t="str">
        <f>PRB!F54</f>
        <v>x</v>
      </c>
      <c r="G60" s="36" t="s">
        <v>18</v>
      </c>
      <c r="H60" s="36" t="s">
        <v>18</v>
      </c>
    </row>
    <row r="61" spans="1:8" s="133" customFormat="1" ht="36">
      <c r="A61" s="23" t="s">
        <v>148</v>
      </c>
      <c r="B61" s="126"/>
      <c r="C61" s="92" t="s">
        <v>85</v>
      </c>
      <c r="D61" s="49" t="s">
        <v>240</v>
      </c>
      <c r="E61" s="176" t="s">
        <v>24</v>
      </c>
      <c r="F61" s="111">
        <f>PRB!F55</f>
        <v>70.900000000000006</v>
      </c>
      <c r="G61" s="111">
        <v>126.9</v>
      </c>
      <c r="H61" s="111">
        <f t="shared" si="0"/>
        <v>8997.2100000000009</v>
      </c>
    </row>
    <row r="62" spans="1:8" s="133" customFormat="1" ht="24">
      <c r="A62" s="23" t="s">
        <v>239</v>
      </c>
      <c r="B62" s="184"/>
      <c r="C62" s="92" t="s">
        <v>85</v>
      </c>
      <c r="D62" s="43" t="s">
        <v>241</v>
      </c>
      <c r="E62" s="168" t="s">
        <v>24</v>
      </c>
      <c r="F62" s="111">
        <f>PRB!F56</f>
        <v>13.6</v>
      </c>
      <c r="G62" s="111">
        <v>126.9</v>
      </c>
      <c r="H62" s="111">
        <f t="shared" si="0"/>
        <v>1725.8400000000001</v>
      </c>
    </row>
    <row r="63" spans="1:8" s="133" customFormat="1">
      <c r="A63" s="231" t="s">
        <v>201</v>
      </c>
      <c r="B63" s="232"/>
      <c r="C63" s="232"/>
      <c r="D63" s="232"/>
      <c r="E63" s="232"/>
      <c r="F63" s="232"/>
      <c r="G63" s="233"/>
      <c r="H63" s="114">
        <f>SUM(H61:H62)</f>
        <v>10723.050000000001</v>
      </c>
    </row>
    <row r="64" spans="1:8" s="133" customFormat="1">
      <c r="A64" s="12" t="s">
        <v>149</v>
      </c>
      <c r="B64" s="35"/>
      <c r="C64" s="89"/>
      <c r="D64" s="19" t="s">
        <v>86</v>
      </c>
      <c r="E64" s="102"/>
      <c r="F64" s="103"/>
      <c r="G64" s="103"/>
      <c r="H64" s="104"/>
    </row>
    <row r="65" spans="1:8" s="133" customFormat="1">
      <c r="A65" s="12" t="s">
        <v>150</v>
      </c>
      <c r="B65" s="33" t="s">
        <v>235</v>
      </c>
      <c r="C65" s="87"/>
      <c r="D65" s="52" t="s">
        <v>87</v>
      </c>
      <c r="E65" s="35" t="s">
        <v>18</v>
      </c>
      <c r="F65" s="118" t="str">
        <f>PRB!F58</f>
        <v>x</v>
      </c>
      <c r="G65" s="36" t="s">
        <v>18</v>
      </c>
      <c r="H65" s="36" t="s">
        <v>18</v>
      </c>
    </row>
    <row r="66" spans="1:8" s="133" customFormat="1" ht="48">
      <c r="A66" s="23" t="s">
        <v>151</v>
      </c>
      <c r="B66" s="37"/>
      <c r="C66" s="84" t="s">
        <v>88</v>
      </c>
      <c r="D66" s="46" t="s">
        <v>89</v>
      </c>
      <c r="E66" s="39" t="s">
        <v>24</v>
      </c>
      <c r="F66" s="111">
        <f>PRB!F59</f>
        <v>14.3</v>
      </c>
      <c r="G66" s="111">
        <v>523.57000000000005</v>
      </c>
      <c r="H66" s="111">
        <f t="shared" si="0"/>
        <v>7487.0510000000013</v>
      </c>
    </row>
    <row r="67" spans="1:8" s="133" customFormat="1">
      <c r="A67" s="231" t="s">
        <v>202</v>
      </c>
      <c r="B67" s="232"/>
      <c r="C67" s="232"/>
      <c r="D67" s="232"/>
      <c r="E67" s="232"/>
      <c r="F67" s="232"/>
      <c r="G67" s="233"/>
      <c r="H67" s="114">
        <f>SUM(H66)</f>
        <v>7487.0510000000013</v>
      </c>
    </row>
    <row r="68" spans="1:8" s="133" customFormat="1">
      <c r="A68" s="12" t="s">
        <v>152</v>
      </c>
      <c r="B68" s="35"/>
      <c r="C68" s="89"/>
      <c r="D68" s="19" t="s">
        <v>90</v>
      </c>
      <c r="E68" s="102"/>
      <c r="F68" s="103"/>
      <c r="G68" s="103"/>
      <c r="H68" s="104"/>
    </row>
    <row r="69" spans="1:8" s="133" customFormat="1" ht="24">
      <c r="A69" s="65" t="s">
        <v>153</v>
      </c>
      <c r="B69" s="33" t="s">
        <v>236</v>
      </c>
      <c r="C69" s="80"/>
      <c r="D69" s="56" t="s">
        <v>92</v>
      </c>
      <c r="E69" s="127" t="s">
        <v>18</v>
      </c>
      <c r="F69" s="127" t="str">
        <f>PRB!F61</f>
        <v>x</v>
      </c>
      <c r="G69" s="36" t="s">
        <v>18</v>
      </c>
      <c r="H69" s="36" t="s">
        <v>18</v>
      </c>
    </row>
    <row r="70" spans="1:8" s="133" customFormat="1" ht="73.5" customHeight="1">
      <c r="A70" s="23" t="s">
        <v>216</v>
      </c>
      <c r="B70" s="39"/>
      <c r="C70" s="85" t="s">
        <v>93</v>
      </c>
      <c r="D70" s="183" t="s">
        <v>242</v>
      </c>
      <c r="E70" s="168" t="s">
        <v>211</v>
      </c>
      <c r="F70" s="111">
        <f>PRB!F62</f>
        <v>190.44</v>
      </c>
      <c r="G70" s="111">
        <f>45.63+39.37</f>
        <v>85</v>
      </c>
      <c r="H70" s="111">
        <f t="shared" si="0"/>
        <v>16187.4</v>
      </c>
    </row>
    <row r="71" spans="1:8" s="133" customFormat="1" ht="60.75" customHeight="1">
      <c r="A71" s="23" t="s">
        <v>221</v>
      </c>
      <c r="B71" s="39"/>
      <c r="C71" s="85" t="s">
        <v>93</v>
      </c>
      <c r="D71" s="183" t="s">
        <v>243</v>
      </c>
      <c r="E71" s="168" t="s">
        <v>211</v>
      </c>
      <c r="F71" s="111">
        <f>PRB!F63</f>
        <v>122.19</v>
      </c>
      <c r="G71" s="111">
        <v>39.369999999999997</v>
      </c>
      <c r="H71" s="111">
        <f t="shared" si="0"/>
        <v>4810.6202999999996</v>
      </c>
    </row>
    <row r="72" spans="1:8" s="133" customFormat="1" ht="60.75" customHeight="1">
      <c r="A72" s="23" t="s">
        <v>244</v>
      </c>
      <c r="B72" s="64"/>
      <c r="C72" s="85" t="s">
        <v>93</v>
      </c>
      <c r="D72" s="58" t="s">
        <v>94</v>
      </c>
      <c r="E72" s="168" t="s">
        <v>211</v>
      </c>
      <c r="F72" s="111">
        <f>PRB!F64</f>
        <v>140.94999999999999</v>
      </c>
      <c r="G72" s="111">
        <v>213.36</v>
      </c>
      <c r="H72" s="111">
        <f t="shared" si="0"/>
        <v>30073.092000000001</v>
      </c>
    </row>
    <row r="73" spans="1:8" s="133" customFormat="1" ht="24">
      <c r="A73" s="65" t="s">
        <v>219</v>
      </c>
      <c r="B73" s="66" t="s">
        <v>237</v>
      </c>
      <c r="C73" s="93"/>
      <c r="D73" s="67" t="s">
        <v>95</v>
      </c>
      <c r="E73" s="35" t="s">
        <v>18</v>
      </c>
      <c r="F73" s="35" t="str">
        <f>PRB!F65</f>
        <v>x</v>
      </c>
      <c r="G73" s="36" t="s">
        <v>18</v>
      </c>
      <c r="H73" s="36" t="s">
        <v>18</v>
      </c>
    </row>
    <row r="74" spans="1:8" s="133" customFormat="1" ht="84">
      <c r="A74" s="23" t="s">
        <v>217</v>
      </c>
      <c r="B74" s="57"/>
      <c r="C74" s="88" t="s">
        <v>96</v>
      </c>
      <c r="D74" s="68" t="s">
        <v>97</v>
      </c>
      <c r="E74" s="128" t="s">
        <v>25</v>
      </c>
      <c r="F74" s="111">
        <f>PRB!F66</f>
        <v>1</v>
      </c>
      <c r="G74" s="111">
        <v>243.96</v>
      </c>
      <c r="H74" s="111">
        <f t="shared" si="0"/>
        <v>243.96</v>
      </c>
    </row>
    <row r="75" spans="1:8" s="133" customFormat="1" ht="60.75" customHeight="1">
      <c r="A75" s="23" t="s">
        <v>218</v>
      </c>
      <c r="B75" s="69"/>
      <c r="C75" s="76" t="s">
        <v>98</v>
      </c>
      <c r="D75" s="71" t="s">
        <v>99</v>
      </c>
      <c r="E75" s="129" t="s">
        <v>25</v>
      </c>
      <c r="F75" s="111">
        <f>PRB!F67</f>
        <v>2</v>
      </c>
      <c r="G75" s="111">
        <v>88.67</v>
      </c>
      <c r="H75" s="111">
        <f t="shared" si="0"/>
        <v>177.34</v>
      </c>
    </row>
    <row r="76" spans="1:8" s="133" customFormat="1">
      <c r="A76" s="65" t="s">
        <v>220</v>
      </c>
      <c r="B76" s="33" t="s">
        <v>238</v>
      </c>
      <c r="C76" s="80"/>
      <c r="D76" s="73" t="s">
        <v>100</v>
      </c>
      <c r="E76" s="130" t="s">
        <v>18</v>
      </c>
      <c r="F76" s="130" t="str">
        <f>PRB!F68</f>
        <v>x</v>
      </c>
      <c r="G76" s="36" t="s">
        <v>18</v>
      </c>
      <c r="H76" s="36" t="s">
        <v>18</v>
      </c>
    </row>
    <row r="77" spans="1:8" s="133" customFormat="1" ht="24">
      <c r="A77" s="23" t="s">
        <v>91</v>
      </c>
      <c r="B77" s="45"/>
      <c r="C77" s="83" t="s">
        <v>101</v>
      </c>
      <c r="D77" s="74" t="s">
        <v>102</v>
      </c>
      <c r="E77" s="29" t="s">
        <v>210</v>
      </c>
      <c r="F77" s="111">
        <f>PRB!F69</f>
        <v>249.76</v>
      </c>
      <c r="G77" s="111">
        <v>308.08</v>
      </c>
      <c r="H77" s="111">
        <f>G77*F77</f>
        <v>76946.060799999992</v>
      </c>
    </row>
    <row r="78" spans="1:8" s="133" customFormat="1" ht="24">
      <c r="A78" s="23" t="s">
        <v>246</v>
      </c>
      <c r="B78" s="45"/>
      <c r="C78" s="83" t="s">
        <v>247</v>
      </c>
      <c r="D78" s="74" t="s">
        <v>248</v>
      </c>
      <c r="E78" s="180" t="s">
        <v>210</v>
      </c>
      <c r="F78" s="111">
        <f>PRB!F70</f>
        <v>1.53</v>
      </c>
      <c r="G78" s="111">
        <v>308.08</v>
      </c>
      <c r="H78" s="111">
        <f>G78*F78</f>
        <v>471.36239999999998</v>
      </c>
    </row>
    <row r="79" spans="1:8" s="133" customFormat="1">
      <c r="A79" s="231" t="s">
        <v>203</v>
      </c>
      <c r="B79" s="232"/>
      <c r="C79" s="232"/>
      <c r="D79" s="232"/>
      <c r="E79" s="232"/>
      <c r="F79" s="232"/>
      <c r="G79" s="233"/>
      <c r="H79" s="131">
        <f>SUM(H69:H78)</f>
        <v>128909.83549999999</v>
      </c>
    </row>
    <row r="80" spans="1:8" s="133" customFormat="1">
      <c r="A80" s="225" t="s">
        <v>204</v>
      </c>
      <c r="B80" s="226"/>
      <c r="C80" s="227" t="s">
        <v>207</v>
      </c>
      <c r="D80" s="228"/>
      <c r="E80" s="228"/>
      <c r="F80" s="228"/>
      <c r="G80" s="229"/>
      <c r="H80" s="132">
        <f>H79+H67+H63+H58+H50+H37+H27+H18+H10</f>
        <v>1596061.6128187997</v>
      </c>
    </row>
    <row r="81" spans="1:8" s="133" customFormat="1">
      <c r="A81" s="230" t="s">
        <v>205</v>
      </c>
      <c r="B81" s="230"/>
      <c r="C81" s="230"/>
      <c r="D81" s="230"/>
      <c r="E81" s="230"/>
      <c r="F81" s="230"/>
      <c r="G81" s="230"/>
      <c r="H81" s="132">
        <f>H80*0.23</f>
        <v>367094.17094832397</v>
      </c>
    </row>
    <row r="82" spans="1:8" s="133" customFormat="1">
      <c r="A82" s="225" t="s">
        <v>206</v>
      </c>
      <c r="B82" s="226"/>
      <c r="C82" s="227" t="s">
        <v>207</v>
      </c>
      <c r="D82" s="228"/>
      <c r="E82" s="228"/>
      <c r="F82" s="228"/>
      <c r="G82" s="229"/>
      <c r="H82" s="132">
        <f>H80+H81</f>
        <v>1963155.7837671237</v>
      </c>
    </row>
    <row r="83" spans="1:8" s="133" customFormat="1">
      <c r="B83" s="181"/>
      <c r="C83" s="182"/>
      <c r="D83" s="181"/>
      <c r="E83" s="181"/>
      <c r="F83" s="181"/>
      <c r="H83" s="181"/>
    </row>
  </sheetData>
  <mergeCells count="15">
    <mergeCell ref="A79:G79"/>
    <mergeCell ref="A1:H2"/>
    <mergeCell ref="A10:G10"/>
    <mergeCell ref="A18:G18"/>
    <mergeCell ref="A27:G27"/>
    <mergeCell ref="A37:G37"/>
    <mergeCell ref="A50:G50"/>
    <mergeCell ref="A58:G58"/>
    <mergeCell ref="A63:G63"/>
    <mergeCell ref="A67:G67"/>
    <mergeCell ref="A80:B80"/>
    <mergeCell ref="C80:G80"/>
    <mergeCell ref="A81:G81"/>
    <mergeCell ref="A82:B82"/>
    <mergeCell ref="C82:G82"/>
  </mergeCells>
  <phoneticPr fontId="9" type="noConversion"/>
  <printOptions horizontalCentered="1"/>
  <pageMargins left="0.23622047244094491" right="0.23622047244094491" top="0.59055118110236227" bottom="0.19685039370078741" header="0.31496062992125984" footer="0.31496062992125984"/>
  <pageSetup paperSize="9" orientation="portrait" horizontalDpi="1200" verticalDpi="1200" r:id="rId1"/>
  <rowBreaks count="3" manualBreakCount="3">
    <brk id="27" max="16383" man="1"/>
    <brk id="55" max="16383" man="1"/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7F168-19FD-4122-8E2B-1953E2C34ED4}">
  <dimension ref="A1:H49"/>
  <sheetViews>
    <sheetView view="pageBreakPreview" zoomScale="130" zoomScaleNormal="100" zoomScaleSheetLayoutView="130" workbookViewId="0">
      <selection activeCell="I13" sqref="I13"/>
    </sheetView>
  </sheetViews>
  <sheetFormatPr defaultRowHeight="15"/>
  <cols>
    <col min="1" max="1" width="3.5703125" bestFit="1" customWidth="1"/>
    <col min="2" max="2" width="36.7109375" customWidth="1"/>
    <col min="7" max="7" width="10.7109375" customWidth="1"/>
  </cols>
  <sheetData>
    <row r="1" spans="1:8">
      <c r="A1" s="240" t="s">
        <v>361</v>
      </c>
      <c r="B1" s="239"/>
      <c r="C1" s="239"/>
      <c r="D1" s="239"/>
      <c r="E1" s="239"/>
      <c r="F1" s="239"/>
      <c r="G1" s="239"/>
      <c r="H1" s="238"/>
    </row>
    <row r="2" spans="1:8">
      <c r="A2" s="235" t="s">
        <v>1</v>
      </c>
      <c r="B2" s="236" t="s">
        <v>360</v>
      </c>
      <c r="C2" s="235" t="s">
        <v>359</v>
      </c>
      <c r="D2" s="235" t="s">
        <v>6</v>
      </c>
      <c r="E2" s="235" t="s">
        <v>358</v>
      </c>
      <c r="F2" s="235" t="s">
        <v>357</v>
      </c>
      <c r="G2" s="235" t="s">
        <v>356</v>
      </c>
      <c r="H2" s="235" t="s">
        <v>355</v>
      </c>
    </row>
    <row r="3" spans="1:8">
      <c r="A3" s="235" t="s">
        <v>354</v>
      </c>
      <c r="B3" s="236" t="s">
        <v>353</v>
      </c>
      <c r="C3" s="235" t="s">
        <v>266</v>
      </c>
      <c r="D3" s="235">
        <v>0</v>
      </c>
      <c r="E3" s="235"/>
      <c r="F3" s="235">
        <v>0</v>
      </c>
      <c r="G3" s="235">
        <v>853.04</v>
      </c>
      <c r="H3" s="235">
        <v>0</v>
      </c>
    </row>
    <row r="4" spans="1:8">
      <c r="A4" s="235" t="s">
        <v>352</v>
      </c>
      <c r="B4" s="236" t="s">
        <v>351</v>
      </c>
      <c r="C4" s="235" t="s">
        <v>28</v>
      </c>
      <c r="D4" s="235">
        <v>29</v>
      </c>
      <c r="E4" s="235"/>
      <c r="F4" s="235">
        <v>29</v>
      </c>
      <c r="G4" s="235">
        <v>14.95</v>
      </c>
      <c r="H4" s="235">
        <v>433.55</v>
      </c>
    </row>
    <row r="5" spans="1:8">
      <c r="A5" s="235" t="s">
        <v>350</v>
      </c>
      <c r="B5" s="236" t="s">
        <v>349</v>
      </c>
      <c r="C5" s="235" t="s">
        <v>266</v>
      </c>
      <c r="D5" s="235">
        <v>1.2E-2</v>
      </c>
      <c r="E5" s="235"/>
      <c r="F5" s="235">
        <v>1.2E-2</v>
      </c>
      <c r="G5" s="237">
        <v>1244.55</v>
      </c>
      <c r="H5" s="235">
        <v>14.93</v>
      </c>
    </row>
    <row r="6" spans="1:8">
      <c r="A6" s="235" t="s">
        <v>348</v>
      </c>
      <c r="B6" s="236" t="s">
        <v>347</v>
      </c>
      <c r="C6" s="235" t="s">
        <v>266</v>
      </c>
      <c r="D6" s="235">
        <v>1.5E-3</v>
      </c>
      <c r="E6" s="235"/>
      <c r="F6" s="235">
        <v>1.5E-3</v>
      </c>
      <c r="G6" s="235">
        <v>348.19</v>
      </c>
      <c r="H6" s="235">
        <v>0.52</v>
      </c>
    </row>
    <row r="7" spans="1:8" ht="30">
      <c r="A7" s="235" t="s">
        <v>346</v>
      </c>
      <c r="B7" s="236" t="s">
        <v>345</v>
      </c>
      <c r="C7" s="235" t="s">
        <v>266</v>
      </c>
      <c r="D7" s="235">
        <v>2.06</v>
      </c>
      <c r="E7" s="235"/>
      <c r="F7" s="235">
        <v>2.06</v>
      </c>
      <c r="G7" s="235">
        <v>266</v>
      </c>
      <c r="H7" s="235">
        <v>547.96</v>
      </c>
    </row>
    <row r="8" spans="1:8" ht="30">
      <c r="A8" s="235" t="s">
        <v>344</v>
      </c>
      <c r="B8" s="236" t="s">
        <v>343</v>
      </c>
      <c r="C8" s="235" t="s">
        <v>266</v>
      </c>
      <c r="D8" s="235">
        <v>1.03</v>
      </c>
      <c r="E8" s="235"/>
      <c r="F8" s="235">
        <v>1.03</v>
      </c>
      <c r="G8" s="235">
        <v>288.75</v>
      </c>
      <c r="H8" s="235">
        <v>297.41000000000003</v>
      </c>
    </row>
    <row r="9" spans="1:8" ht="30">
      <c r="A9" s="235" t="s">
        <v>342</v>
      </c>
      <c r="B9" s="236" t="s">
        <v>341</v>
      </c>
      <c r="C9" s="235" t="s">
        <v>266</v>
      </c>
      <c r="D9" s="235">
        <v>2.06</v>
      </c>
      <c r="E9" s="235"/>
      <c r="F9" s="235">
        <v>2.06</v>
      </c>
      <c r="G9" s="235">
        <v>297.94</v>
      </c>
      <c r="H9" s="235">
        <v>613.76</v>
      </c>
    </row>
    <row r="10" spans="1:8" ht="30">
      <c r="A10" s="235" t="s">
        <v>340</v>
      </c>
      <c r="B10" s="236" t="s">
        <v>339</v>
      </c>
      <c r="C10" s="235" t="s">
        <v>266</v>
      </c>
      <c r="D10" s="235">
        <v>1.8779999999999999</v>
      </c>
      <c r="E10" s="235"/>
      <c r="F10" s="235">
        <v>1.8779999999999999</v>
      </c>
      <c r="G10" s="235">
        <v>348.19</v>
      </c>
      <c r="H10" s="235">
        <v>653.9</v>
      </c>
    </row>
    <row r="11" spans="1:8" ht="30">
      <c r="A11" s="235" t="s">
        <v>338</v>
      </c>
      <c r="B11" s="236" t="s">
        <v>337</v>
      </c>
      <c r="C11" s="235" t="s">
        <v>266</v>
      </c>
      <c r="D11" s="235">
        <v>1.0249999999999999</v>
      </c>
      <c r="E11" s="235"/>
      <c r="F11" s="235">
        <v>1.0249999999999999</v>
      </c>
      <c r="G11" s="235">
        <v>425.12</v>
      </c>
      <c r="H11" s="235">
        <v>435.75</v>
      </c>
    </row>
    <row r="12" spans="1:8">
      <c r="A12" s="235" t="s">
        <v>336</v>
      </c>
      <c r="B12" s="236" t="s">
        <v>335</v>
      </c>
      <c r="C12" s="235" t="s">
        <v>266</v>
      </c>
      <c r="D12" s="235">
        <v>0.20399999999999999</v>
      </c>
      <c r="E12" s="235"/>
      <c r="F12" s="235">
        <v>0.20399999999999999</v>
      </c>
      <c r="G12" s="235">
        <v>201.64</v>
      </c>
      <c r="H12" s="235">
        <v>41.14</v>
      </c>
    </row>
    <row r="13" spans="1:8">
      <c r="A13" s="235" t="s">
        <v>334</v>
      </c>
      <c r="B13" s="236" t="s">
        <v>333</v>
      </c>
      <c r="C13" s="235" t="s">
        <v>266</v>
      </c>
      <c r="D13" s="235">
        <v>0.105</v>
      </c>
      <c r="E13" s="235"/>
      <c r="F13" s="235">
        <v>0.105</v>
      </c>
      <c r="G13" s="235">
        <v>724.74</v>
      </c>
      <c r="H13" s="235">
        <v>76.099999999999994</v>
      </c>
    </row>
    <row r="14" spans="1:8">
      <c r="A14" s="235" t="s">
        <v>332</v>
      </c>
      <c r="B14" s="236" t="s">
        <v>331</v>
      </c>
      <c r="C14" s="235" t="s">
        <v>266</v>
      </c>
      <c r="D14" s="235">
        <v>0.1575</v>
      </c>
      <c r="E14" s="235"/>
      <c r="F14" s="235">
        <v>0.1575</v>
      </c>
      <c r="G14" s="235">
        <v>860.38</v>
      </c>
      <c r="H14" s="235">
        <v>135.47999999999999</v>
      </c>
    </row>
    <row r="15" spans="1:8">
      <c r="A15" s="235" t="s">
        <v>330</v>
      </c>
      <c r="B15" s="236" t="s">
        <v>329</v>
      </c>
      <c r="C15" s="235" t="s">
        <v>266</v>
      </c>
      <c r="D15" s="235">
        <v>1.7000000000000001E-2</v>
      </c>
      <c r="E15" s="235"/>
      <c r="F15" s="235">
        <v>1.7000000000000001E-2</v>
      </c>
      <c r="G15" s="235">
        <v>358.63</v>
      </c>
      <c r="H15" s="235">
        <v>6.09</v>
      </c>
    </row>
    <row r="16" spans="1:8">
      <c r="A16" s="235" t="s">
        <v>328</v>
      </c>
      <c r="B16" s="236" t="s">
        <v>327</v>
      </c>
      <c r="C16" s="235" t="s">
        <v>28</v>
      </c>
      <c r="D16" s="235">
        <v>1.66</v>
      </c>
      <c r="E16" s="235"/>
      <c r="F16" s="235">
        <v>1.66</v>
      </c>
      <c r="G16" s="235">
        <v>4.71</v>
      </c>
      <c r="H16" s="235">
        <v>7.82</v>
      </c>
    </row>
    <row r="17" spans="1:8" ht="30">
      <c r="A17" s="235" t="s">
        <v>326</v>
      </c>
      <c r="B17" s="236" t="s">
        <v>325</v>
      </c>
      <c r="C17" s="235" t="s">
        <v>324</v>
      </c>
      <c r="D17" s="235">
        <v>1.2999999999999999E-3</v>
      </c>
      <c r="E17" s="235"/>
      <c r="F17" s="235">
        <v>1.2999999999999999E-3</v>
      </c>
      <c r="G17" s="235">
        <v>53.06</v>
      </c>
      <c r="H17" s="235">
        <v>0.08</v>
      </c>
    </row>
    <row r="18" spans="1:8">
      <c r="A18" s="235" t="s">
        <v>323</v>
      </c>
      <c r="B18" s="236" t="s">
        <v>322</v>
      </c>
      <c r="C18" s="235" t="s">
        <v>289</v>
      </c>
      <c r="D18" s="235">
        <v>0.28910000000000002</v>
      </c>
      <c r="E18" s="235"/>
      <c r="F18" s="235">
        <v>0.28910000000000002</v>
      </c>
      <c r="G18" s="235">
        <v>10.81</v>
      </c>
      <c r="H18" s="235">
        <v>3.13</v>
      </c>
    </row>
    <row r="19" spans="1:8">
      <c r="A19" s="235" t="s">
        <v>321</v>
      </c>
      <c r="B19" s="236" t="s">
        <v>320</v>
      </c>
      <c r="C19" s="235" t="s">
        <v>289</v>
      </c>
      <c r="D19" s="235">
        <v>3.4799999999999998E-2</v>
      </c>
      <c r="E19" s="235"/>
      <c r="F19" s="235">
        <v>3.4799999999999998E-2</v>
      </c>
      <c r="G19" s="235">
        <v>20.09</v>
      </c>
      <c r="H19" s="235">
        <v>0.7</v>
      </c>
    </row>
    <row r="20" spans="1:8">
      <c r="A20" s="235" t="s">
        <v>319</v>
      </c>
      <c r="B20" s="236" t="s">
        <v>318</v>
      </c>
      <c r="C20" s="235" t="s">
        <v>289</v>
      </c>
      <c r="D20" s="235">
        <v>3.4799999999999998E-2</v>
      </c>
      <c r="E20" s="235"/>
      <c r="F20" s="235">
        <v>3.4799999999999998E-2</v>
      </c>
      <c r="G20" s="235">
        <v>20.03</v>
      </c>
      <c r="H20" s="235">
        <v>0.7</v>
      </c>
    </row>
    <row r="21" spans="1:8">
      <c r="A21" s="235" t="s">
        <v>317</v>
      </c>
      <c r="B21" s="236" t="s">
        <v>316</v>
      </c>
      <c r="C21" s="235" t="s">
        <v>266</v>
      </c>
      <c r="D21" s="235">
        <v>1.02</v>
      </c>
      <c r="E21" s="235"/>
      <c r="F21" s="235">
        <v>1.02</v>
      </c>
      <c r="G21" s="235">
        <v>40.96</v>
      </c>
      <c r="H21" s="235">
        <v>41.78</v>
      </c>
    </row>
    <row r="22" spans="1:8">
      <c r="A22" s="235" t="s">
        <v>315</v>
      </c>
      <c r="B22" s="236" t="s">
        <v>314</v>
      </c>
      <c r="C22" s="235" t="s">
        <v>266</v>
      </c>
      <c r="D22" s="235">
        <v>1.02</v>
      </c>
      <c r="E22" s="235"/>
      <c r="F22" s="235">
        <v>1.02</v>
      </c>
      <c r="G22" s="235">
        <v>44.52</v>
      </c>
      <c r="H22" s="235">
        <v>45.41</v>
      </c>
    </row>
    <row r="23" spans="1:8">
      <c r="A23" s="235" t="s">
        <v>313</v>
      </c>
      <c r="B23" s="236" t="s">
        <v>312</v>
      </c>
      <c r="C23" s="235" t="s">
        <v>28</v>
      </c>
      <c r="D23" s="235">
        <v>7.2815000000000003</v>
      </c>
      <c r="E23" s="235"/>
      <c r="F23" s="235">
        <v>7.2815000000000003</v>
      </c>
      <c r="G23" s="235">
        <v>7.94</v>
      </c>
      <c r="H23" s="235">
        <v>57.82</v>
      </c>
    </row>
    <row r="24" spans="1:8">
      <c r="A24" s="235" t="s">
        <v>311</v>
      </c>
      <c r="B24" s="236" t="s">
        <v>310</v>
      </c>
      <c r="C24" s="235" t="s">
        <v>28</v>
      </c>
      <c r="D24" s="235">
        <v>0.94799999999999995</v>
      </c>
      <c r="E24" s="235"/>
      <c r="F24" s="235">
        <v>0.94799999999999995</v>
      </c>
      <c r="G24" s="235">
        <v>22.52</v>
      </c>
      <c r="H24" s="235">
        <v>21.35</v>
      </c>
    </row>
    <row r="25" spans="1:8">
      <c r="A25" s="235" t="s">
        <v>309</v>
      </c>
      <c r="B25" s="236" t="s">
        <v>308</v>
      </c>
      <c r="C25" s="235" t="s">
        <v>28</v>
      </c>
      <c r="D25" s="235">
        <v>0.75</v>
      </c>
      <c r="E25" s="235"/>
      <c r="F25" s="235">
        <v>0.75</v>
      </c>
      <c r="G25" s="235">
        <v>8.41</v>
      </c>
      <c r="H25" s="235">
        <v>6.31</v>
      </c>
    </row>
    <row r="26" spans="1:8">
      <c r="A26" s="235" t="s">
        <v>307</v>
      </c>
      <c r="B26" s="236" t="s">
        <v>306</v>
      </c>
      <c r="C26" s="235" t="s">
        <v>266</v>
      </c>
      <c r="D26" s="235">
        <v>9.4999999999999998E-3</v>
      </c>
      <c r="E26" s="235"/>
      <c r="F26" s="235">
        <v>9.4999999999999998E-3</v>
      </c>
      <c r="G26" s="237">
        <v>1016.14</v>
      </c>
      <c r="H26" s="235">
        <v>9.69</v>
      </c>
    </row>
    <row r="27" spans="1:8" ht="30">
      <c r="A27" s="235" t="s">
        <v>305</v>
      </c>
      <c r="B27" s="236" t="s">
        <v>304</v>
      </c>
      <c r="C27" s="235" t="s">
        <v>25</v>
      </c>
      <c r="D27" s="235">
        <v>0.03</v>
      </c>
      <c r="E27" s="235"/>
      <c r="F27" s="235">
        <v>0.03</v>
      </c>
      <c r="G27" s="235">
        <v>20.440000000000001</v>
      </c>
      <c r="H27" s="235">
        <v>0.61</v>
      </c>
    </row>
    <row r="28" spans="1:8" ht="30">
      <c r="A28" s="235" t="s">
        <v>303</v>
      </c>
      <c r="B28" s="236" t="s">
        <v>302</v>
      </c>
      <c r="C28" s="235" t="s">
        <v>266</v>
      </c>
      <c r="D28" s="235">
        <v>0.91120000000000001</v>
      </c>
      <c r="E28" s="235"/>
      <c r="F28" s="235">
        <v>0.91120000000000001</v>
      </c>
      <c r="G28" s="235">
        <v>62.85</v>
      </c>
      <c r="H28" s="235">
        <v>57.27</v>
      </c>
    </row>
    <row r="29" spans="1:8">
      <c r="A29" s="235" t="s">
        <v>301</v>
      </c>
      <c r="B29" s="236" t="s">
        <v>300</v>
      </c>
      <c r="C29" s="235" t="s">
        <v>263</v>
      </c>
      <c r="D29" s="235">
        <v>2.17</v>
      </c>
      <c r="E29" s="235"/>
      <c r="F29" s="235">
        <v>2.17</v>
      </c>
      <c r="G29" s="235">
        <v>118.58</v>
      </c>
      <c r="H29" s="235">
        <v>257.32</v>
      </c>
    </row>
    <row r="30" spans="1:8">
      <c r="A30" s="235" t="s">
        <v>299</v>
      </c>
      <c r="B30" s="236" t="s">
        <v>298</v>
      </c>
      <c r="C30" s="235" t="s">
        <v>263</v>
      </c>
      <c r="D30" s="235">
        <v>0.69</v>
      </c>
      <c r="E30" s="235"/>
      <c r="F30" s="235">
        <v>0.69</v>
      </c>
      <c r="G30" s="235">
        <v>13.64</v>
      </c>
      <c r="H30" s="235">
        <v>9.41</v>
      </c>
    </row>
    <row r="31" spans="1:8" ht="30">
      <c r="A31" s="235" t="s">
        <v>297</v>
      </c>
      <c r="B31" s="236" t="s">
        <v>296</v>
      </c>
      <c r="C31" s="235" t="s">
        <v>266</v>
      </c>
      <c r="D31" s="235">
        <v>1E-4</v>
      </c>
      <c r="E31" s="235"/>
      <c r="F31" s="235">
        <v>1E-4</v>
      </c>
      <c r="G31" s="237">
        <v>1188.07</v>
      </c>
      <c r="H31" s="235">
        <v>0.08</v>
      </c>
    </row>
    <row r="32" spans="1:8">
      <c r="A32" s="235" t="s">
        <v>295</v>
      </c>
      <c r="B32" s="236" t="s">
        <v>294</v>
      </c>
      <c r="C32" s="235" t="s">
        <v>28</v>
      </c>
      <c r="D32" s="235">
        <v>2</v>
      </c>
      <c r="E32" s="235"/>
      <c r="F32" s="235">
        <v>2</v>
      </c>
      <c r="G32" s="235">
        <v>7.69</v>
      </c>
      <c r="H32" s="235">
        <v>15.38</v>
      </c>
    </row>
    <row r="33" spans="1:8">
      <c r="A33" s="235" t="s">
        <v>293</v>
      </c>
      <c r="B33" s="236" t="s">
        <v>292</v>
      </c>
      <c r="C33" s="235" t="s">
        <v>28</v>
      </c>
      <c r="D33" s="235">
        <v>2.2000000000000002</v>
      </c>
      <c r="E33" s="235"/>
      <c r="F33" s="235">
        <v>2.2000000000000002</v>
      </c>
      <c r="G33" s="235">
        <v>3.12</v>
      </c>
      <c r="H33" s="235">
        <v>6.86</v>
      </c>
    </row>
    <row r="34" spans="1:8">
      <c r="A34" s="235" t="s">
        <v>291</v>
      </c>
      <c r="B34" s="236" t="s">
        <v>290</v>
      </c>
      <c r="C34" s="235" t="s">
        <v>289</v>
      </c>
      <c r="D34" s="235">
        <v>0.3</v>
      </c>
      <c r="E34" s="235"/>
      <c r="F34" s="235">
        <v>0.3</v>
      </c>
      <c r="G34" s="235">
        <v>27.6</v>
      </c>
      <c r="H34" s="235">
        <v>8.2799999999999994</v>
      </c>
    </row>
    <row r="35" spans="1:8">
      <c r="A35" s="235" t="s">
        <v>288</v>
      </c>
      <c r="B35" s="236" t="s">
        <v>287</v>
      </c>
      <c r="C35" s="235" t="s">
        <v>28</v>
      </c>
      <c r="D35" s="235">
        <v>1.45</v>
      </c>
      <c r="E35" s="235"/>
      <c r="F35" s="235">
        <v>1.45</v>
      </c>
      <c r="G35" s="235">
        <v>5.41</v>
      </c>
      <c r="H35" s="235">
        <v>7.84</v>
      </c>
    </row>
    <row r="36" spans="1:8" ht="30">
      <c r="A36" s="235" t="s">
        <v>286</v>
      </c>
      <c r="B36" s="236" t="s">
        <v>285</v>
      </c>
      <c r="C36" s="235" t="s">
        <v>24</v>
      </c>
      <c r="D36" s="235">
        <v>1.04</v>
      </c>
      <c r="E36" s="235"/>
      <c r="F36" s="235">
        <v>1.04</v>
      </c>
      <c r="G36" s="235">
        <v>20.440000000000001</v>
      </c>
      <c r="H36" s="235">
        <v>21.26</v>
      </c>
    </row>
    <row r="37" spans="1:8">
      <c r="A37" s="235" t="s">
        <v>284</v>
      </c>
      <c r="B37" s="236" t="s">
        <v>283</v>
      </c>
      <c r="C37" s="235" t="s">
        <v>263</v>
      </c>
      <c r="D37" s="235">
        <v>0.2964</v>
      </c>
      <c r="E37" s="235"/>
      <c r="F37" s="235">
        <v>0.2964</v>
      </c>
      <c r="G37" s="235">
        <v>7.01</v>
      </c>
      <c r="H37" s="235">
        <v>2.08</v>
      </c>
    </row>
    <row r="38" spans="1:8" ht="60">
      <c r="A38" s="235" t="s">
        <v>282</v>
      </c>
      <c r="B38" s="236" t="s">
        <v>281</v>
      </c>
      <c r="C38" s="235" t="s">
        <v>24</v>
      </c>
      <c r="D38" s="235">
        <v>1</v>
      </c>
      <c r="E38" s="235"/>
      <c r="F38" s="235">
        <v>1</v>
      </c>
      <c r="G38" s="235">
        <v>48.83</v>
      </c>
      <c r="H38" s="235">
        <v>48.83</v>
      </c>
    </row>
    <row r="39" spans="1:8">
      <c r="A39" s="235" t="s">
        <v>280</v>
      </c>
      <c r="B39" s="236" t="s">
        <v>279</v>
      </c>
      <c r="C39" s="235" t="s">
        <v>24</v>
      </c>
      <c r="D39" s="235">
        <v>0.21</v>
      </c>
      <c r="E39" s="235"/>
      <c r="F39" s="235">
        <v>0.21</v>
      </c>
      <c r="G39" s="235">
        <v>30.56</v>
      </c>
      <c r="H39" s="235">
        <v>6.42</v>
      </c>
    </row>
    <row r="40" spans="1:8">
      <c r="A40" s="235" t="s">
        <v>278</v>
      </c>
      <c r="B40" s="236" t="s">
        <v>277</v>
      </c>
      <c r="C40" s="235" t="s">
        <v>266</v>
      </c>
      <c r="D40" s="235">
        <v>1.6999999999999999E-3</v>
      </c>
      <c r="E40" s="235"/>
      <c r="F40" s="235">
        <v>1.6999999999999999E-3</v>
      </c>
      <c r="G40" s="235">
        <v>242.01</v>
      </c>
      <c r="H40" s="235">
        <v>0.42</v>
      </c>
    </row>
    <row r="41" spans="1:8">
      <c r="A41" s="235" t="s">
        <v>276</v>
      </c>
      <c r="B41" s="236" t="s">
        <v>275</v>
      </c>
      <c r="C41" s="235" t="s">
        <v>266</v>
      </c>
      <c r="D41" s="235">
        <v>4.3499999999999997E-2</v>
      </c>
      <c r="E41" s="235"/>
      <c r="F41" s="235">
        <v>4.3499999999999997E-2</v>
      </c>
      <c r="G41" s="235">
        <v>239.63</v>
      </c>
      <c r="H41" s="235">
        <v>10.43</v>
      </c>
    </row>
    <row r="42" spans="1:8">
      <c r="A42" s="235" t="s">
        <v>274</v>
      </c>
      <c r="B42" s="236" t="s">
        <v>273</v>
      </c>
      <c r="C42" s="235" t="s">
        <v>266</v>
      </c>
      <c r="D42" s="235">
        <v>1.9E-2</v>
      </c>
      <c r="E42" s="235"/>
      <c r="F42" s="235">
        <v>1.9E-2</v>
      </c>
      <c r="G42" s="235">
        <v>283.08</v>
      </c>
      <c r="H42" s="235">
        <v>5.37</v>
      </c>
    </row>
    <row r="43" spans="1:8">
      <c r="A43" s="235" t="s">
        <v>272</v>
      </c>
      <c r="B43" s="236" t="s">
        <v>271</v>
      </c>
      <c r="C43" s="235" t="s">
        <v>28</v>
      </c>
      <c r="D43" s="235">
        <v>9.5</v>
      </c>
      <c r="E43" s="235"/>
      <c r="F43" s="235">
        <v>9.5</v>
      </c>
      <c r="G43" s="235">
        <v>19.93</v>
      </c>
      <c r="H43" s="235">
        <v>189.34</v>
      </c>
    </row>
    <row r="44" spans="1:8">
      <c r="A44" s="235" t="s">
        <v>270</v>
      </c>
      <c r="B44" s="236" t="s">
        <v>269</v>
      </c>
      <c r="C44" s="235" t="s">
        <v>28</v>
      </c>
      <c r="D44" s="235">
        <v>0.6</v>
      </c>
      <c r="E44" s="235"/>
      <c r="F44" s="235">
        <v>0.6</v>
      </c>
      <c r="G44" s="235">
        <v>36.6</v>
      </c>
      <c r="H44" s="235">
        <v>21.96</v>
      </c>
    </row>
    <row r="45" spans="1:8">
      <c r="A45" s="235" t="s">
        <v>268</v>
      </c>
      <c r="B45" s="236" t="s">
        <v>267</v>
      </c>
      <c r="C45" s="235" t="s">
        <v>266</v>
      </c>
      <c r="D45" s="235">
        <v>3.0000000000000001E-3</v>
      </c>
      <c r="E45" s="235"/>
      <c r="F45" s="235">
        <v>3.0000000000000001E-3</v>
      </c>
      <c r="G45" s="235">
        <v>211.01</v>
      </c>
      <c r="H45" s="235">
        <v>0.63</v>
      </c>
    </row>
    <row r="46" spans="1:8" ht="30">
      <c r="A46" s="235" t="s">
        <v>265</v>
      </c>
      <c r="B46" s="236" t="s">
        <v>264</v>
      </c>
      <c r="C46" s="235" t="s">
        <v>263</v>
      </c>
      <c r="D46" s="235">
        <v>1.25</v>
      </c>
      <c r="E46" s="235"/>
      <c r="F46" s="235">
        <v>1.25</v>
      </c>
      <c r="G46" s="235">
        <v>19.489999999999998</v>
      </c>
      <c r="H46" s="235">
        <v>24.36</v>
      </c>
    </row>
    <row r="47" spans="1:8" ht="30">
      <c r="A47" s="235" t="s">
        <v>262</v>
      </c>
      <c r="B47" s="236" t="s">
        <v>261</v>
      </c>
      <c r="C47" s="235" t="s">
        <v>28</v>
      </c>
      <c r="D47" s="235">
        <v>0.38340000000000002</v>
      </c>
      <c r="E47" s="235"/>
      <c r="F47" s="235">
        <v>0.38340000000000002</v>
      </c>
      <c r="G47" s="235">
        <v>32.07</v>
      </c>
      <c r="H47" s="235">
        <v>12.29</v>
      </c>
    </row>
    <row r="48" spans="1:8" ht="30">
      <c r="A48" s="235" t="s">
        <v>260</v>
      </c>
      <c r="B48" s="236" t="s">
        <v>259</v>
      </c>
      <c r="C48" s="235" t="s">
        <v>28</v>
      </c>
      <c r="D48" s="235">
        <v>2.6324999999999998</v>
      </c>
      <c r="E48" s="235"/>
      <c r="F48" s="235">
        <v>2.6324999999999998</v>
      </c>
      <c r="G48" s="235">
        <v>57.27</v>
      </c>
      <c r="H48" s="235">
        <v>150.77000000000001</v>
      </c>
    </row>
    <row r="49" spans="1:8">
      <c r="A49" s="235" t="s">
        <v>258</v>
      </c>
      <c r="B49" s="236" t="s">
        <v>257</v>
      </c>
      <c r="C49" s="235" t="s">
        <v>256</v>
      </c>
      <c r="D49" s="235"/>
      <c r="E49" s="235"/>
      <c r="F49" s="235"/>
      <c r="G49" s="235"/>
      <c r="H49" s="235">
        <v>67.7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2C5EE-D6AB-454A-980B-942111876E31}">
  <dimension ref="A1:F31"/>
  <sheetViews>
    <sheetView tabSelected="1" view="pageBreakPreview" zoomScale="130" zoomScaleNormal="100" zoomScaleSheetLayoutView="130" workbookViewId="0">
      <selection activeCell="B10" sqref="B10"/>
    </sheetView>
  </sheetViews>
  <sheetFormatPr defaultRowHeight="15"/>
  <cols>
    <col min="1" max="1" width="3.5703125" bestFit="1" customWidth="1"/>
    <col min="2" max="2" width="34.7109375" customWidth="1"/>
    <col min="6" max="6" width="10.28515625" customWidth="1"/>
  </cols>
  <sheetData>
    <row r="1" spans="1:6">
      <c r="A1" s="243" t="s">
        <v>391</v>
      </c>
      <c r="B1" s="243"/>
      <c r="C1" s="243"/>
      <c r="D1" s="243"/>
      <c r="E1" s="243"/>
      <c r="F1" s="243"/>
    </row>
    <row r="2" spans="1:6">
      <c r="A2" s="241" t="s">
        <v>1</v>
      </c>
      <c r="B2" s="242" t="s">
        <v>360</v>
      </c>
      <c r="C2" s="241" t="s">
        <v>359</v>
      </c>
      <c r="D2" s="241" t="s">
        <v>6</v>
      </c>
      <c r="E2" s="241" t="s">
        <v>356</v>
      </c>
      <c r="F2" s="241" t="s">
        <v>355</v>
      </c>
    </row>
    <row r="3" spans="1:6">
      <c r="A3" s="241" t="s">
        <v>354</v>
      </c>
      <c r="B3" s="242" t="s">
        <v>390</v>
      </c>
      <c r="C3" s="241" t="s">
        <v>362</v>
      </c>
      <c r="D3" s="241">
        <v>4.8300000000000003E-2</v>
      </c>
      <c r="E3" s="241">
        <v>30.4</v>
      </c>
      <c r="F3" s="241">
        <v>1.47</v>
      </c>
    </row>
    <row r="4" spans="1:6">
      <c r="A4" s="241" t="s">
        <v>352</v>
      </c>
      <c r="B4" s="242" t="s">
        <v>389</v>
      </c>
      <c r="C4" s="241" t="s">
        <v>362</v>
      </c>
      <c r="D4" s="241">
        <v>3.4000000000000002E-2</v>
      </c>
      <c r="E4" s="241">
        <v>8.16</v>
      </c>
      <c r="F4" s="241">
        <v>0.28000000000000003</v>
      </c>
    </row>
    <row r="5" spans="1:6">
      <c r="A5" s="241" t="s">
        <v>350</v>
      </c>
      <c r="B5" s="242" t="s">
        <v>388</v>
      </c>
      <c r="C5" s="241" t="s">
        <v>362</v>
      </c>
      <c r="D5" s="241">
        <v>3.4000000000000002E-2</v>
      </c>
      <c r="E5" s="241">
        <v>72.900000000000006</v>
      </c>
      <c r="F5" s="241">
        <v>2.48</v>
      </c>
    </row>
    <row r="6" spans="1:6">
      <c r="A6" s="241" t="s">
        <v>348</v>
      </c>
      <c r="B6" s="242" t="s">
        <v>387</v>
      </c>
      <c r="C6" s="241" t="s">
        <v>362</v>
      </c>
      <c r="D6" s="241">
        <v>0.19020000000000001</v>
      </c>
      <c r="E6" s="241">
        <v>0</v>
      </c>
      <c r="F6" s="241">
        <v>0</v>
      </c>
    </row>
    <row r="7" spans="1:6">
      <c r="A7" s="241" t="s">
        <v>346</v>
      </c>
      <c r="B7" s="242" t="s">
        <v>386</v>
      </c>
      <c r="C7" s="241" t="s">
        <v>362</v>
      </c>
      <c r="D7" s="241">
        <v>7.1999999999999998E-3</v>
      </c>
      <c r="E7" s="241">
        <v>6.71</v>
      </c>
      <c r="F7" s="241">
        <v>0.04</v>
      </c>
    </row>
    <row r="8" spans="1:6">
      <c r="A8" s="241" t="s">
        <v>344</v>
      </c>
      <c r="B8" s="242" t="s">
        <v>385</v>
      </c>
      <c r="C8" s="241" t="s">
        <v>362</v>
      </c>
      <c r="D8" s="241">
        <v>5.5</v>
      </c>
      <c r="E8" s="241">
        <v>13.73</v>
      </c>
      <c r="F8" s="241">
        <v>75.52</v>
      </c>
    </row>
    <row r="9" spans="1:6" ht="30">
      <c r="A9" s="241" t="s">
        <v>342</v>
      </c>
      <c r="B9" s="242" t="s">
        <v>384</v>
      </c>
      <c r="C9" s="241" t="s">
        <v>362</v>
      </c>
      <c r="D9" s="241">
        <v>7.1999999999999998E-3</v>
      </c>
      <c r="E9" s="241">
        <v>6.86</v>
      </c>
      <c r="F9" s="241">
        <v>0.04</v>
      </c>
    </row>
    <row r="10" spans="1:6">
      <c r="A10" s="241" t="s">
        <v>340</v>
      </c>
      <c r="B10" s="242" t="s">
        <v>383</v>
      </c>
      <c r="C10" s="241" t="s">
        <v>362</v>
      </c>
      <c r="D10" s="241">
        <v>1.6959</v>
      </c>
      <c r="E10" s="241">
        <v>5.3</v>
      </c>
      <c r="F10" s="241">
        <v>8.99</v>
      </c>
    </row>
    <row r="11" spans="1:6">
      <c r="A11" s="241" t="s">
        <v>338</v>
      </c>
      <c r="B11" s="242" t="s">
        <v>382</v>
      </c>
      <c r="C11" s="241" t="s">
        <v>362</v>
      </c>
      <c r="D11" s="241">
        <v>4.41E-2</v>
      </c>
      <c r="E11" s="241">
        <v>4.58</v>
      </c>
      <c r="F11" s="241">
        <v>0.2</v>
      </c>
    </row>
    <row r="12" spans="1:6">
      <c r="A12" s="241" t="s">
        <v>336</v>
      </c>
      <c r="B12" s="242" t="s">
        <v>381</v>
      </c>
      <c r="C12" s="241" t="s">
        <v>362</v>
      </c>
      <c r="D12" s="241">
        <v>1.0720000000000001</v>
      </c>
      <c r="E12" s="241">
        <v>222.52</v>
      </c>
      <c r="F12" s="241">
        <v>238.52</v>
      </c>
    </row>
    <row r="13" spans="1:6">
      <c r="A13" s="241" t="s">
        <v>334</v>
      </c>
      <c r="B13" s="242" t="s">
        <v>380</v>
      </c>
      <c r="C13" s="241" t="s">
        <v>362</v>
      </c>
      <c r="D13" s="241">
        <v>4.8999999999999998E-3</v>
      </c>
      <c r="E13" s="241">
        <v>4.8</v>
      </c>
      <c r="F13" s="241">
        <v>0.02</v>
      </c>
    </row>
    <row r="14" spans="1:6" ht="30">
      <c r="A14" s="241" t="s">
        <v>332</v>
      </c>
      <c r="B14" s="242" t="s">
        <v>379</v>
      </c>
      <c r="C14" s="241" t="s">
        <v>362</v>
      </c>
      <c r="D14" s="241">
        <v>0.1757</v>
      </c>
      <c r="E14" s="241">
        <v>79.260000000000005</v>
      </c>
      <c r="F14" s="241">
        <v>13.93</v>
      </c>
    </row>
    <row r="15" spans="1:6">
      <c r="A15" s="241" t="s">
        <v>330</v>
      </c>
      <c r="B15" s="242" t="s">
        <v>378</v>
      </c>
      <c r="C15" s="241" t="s">
        <v>362</v>
      </c>
      <c r="D15" s="241">
        <v>2.9196</v>
      </c>
      <c r="E15" s="241">
        <v>100.9</v>
      </c>
      <c r="F15" s="241">
        <v>294.57</v>
      </c>
    </row>
    <row r="16" spans="1:6">
      <c r="A16" s="241" t="s">
        <v>328</v>
      </c>
      <c r="B16" s="242" t="s">
        <v>377</v>
      </c>
      <c r="C16" s="241" t="s">
        <v>362</v>
      </c>
      <c r="D16" s="241">
        <v>1.2200000000000001E-2</v>
      </c>
      <c r="E16" s="241">
        <v>6.93</v>
      </c>
      <c r="F16" s="241">
        <v>0.08</v>
      </c>
    </row>
    <row r="17" spans="1:6">
      <c r="A17" s="241" t="s">
        <v>326</v>
      </c>
      <c r="B17" s="242" t="s">
        <v>376</v>
      </c>
      <c r="C17" s="241" t="s">
        <v>362</v>
      </c>
      <c r="D17" s="241">
        <v>3.0030000000000001</v>
      </c>
      <c r="E17" s="241">
        <v>0</v>
      </c>
      <c r="F17" s="241">
        <v>0</v>
      </c>
    </row>
    <row r="18" spans="1:6">
      <c r="A18" s="241" t="s">
        <v>323</v>
      </c>
      <c r="B18" s="242" t="s">
        <v>375</v>
      </c>
      <c r="C18" s="241" t="s">
        <v>362</v>
      </c>
      <c r="D18" s="241">
        <v>9.9299999999999999E-2</v>
      </c>
      <c r="E18" s="241">
        <v>95.37</v>
      </c>
      <c r="F18" s="241">
        <v>9.48</v>
      </c>
    </row>
    <row r="19" spans="1:6" ht="30">
      <c r="A19" s="241" t="s">
        <v>321</v>
      </c>
      <c r="B19" s="242" t="s">
        <v>374</v>
      </c>
      <c r="C19" s="241" t="s">
        <v>362</v>
      </c>
      <c r="D19" s="241">
        <v>3.4000000000000002E-2</v>
      </c>
      <c r="E19" s="241">
        <v>104.67</v>
      </c>
      <c r="F19" s="241">
        <v>3.56</v>
      </c>
    </row>
    <row r="20" spans="1:6">
      <c r="A20" s="241" t="s">
        <v>319</v>
      </c>
      <c r="B20" s="242" t="s">
        <v>373</v>
      </c>
      <c r="C20" s="241" t="s">
        <v>362</v>
      </c>
      <c r="D20" s="241">
        <v>0.92859999999999998</v>
      </c>
      <c r="E20" s="241">
        <v>67.02</v>
      </c>
      <c r="F20" s="241">
        <v>62.24</v>
      </c>
    </row>
    <row r="21" spans="1:6">
      <c r="A21" s="241" t="s">
        <v>317</v>
      </c>
      <c r="B21" s="242" t="s">
        <v>372</v>
      </c>
      <c r="C21" s="241" t="s">
        <v>362</v>
      </c>
      <c r="D21" s="241">
        <v>4.8999999999999998E-3</v>
      </c>
      <c r="E21" s="241">
        <v>2.93</v>
      </c>
      <c r="F21" s="241">
        <v>0.01</v>
      </c>
    </row>
    <row r="22" spans="1:6">
      <c r="A22" s="241" t="s">
        <v>315</v>
      </c>
      <c r="B22" s="242" t="s">
        <v>371</v>
      </c>
      <c r="C22" s="241" t="s">
        <v>362</v>
      </c>
      <c r="D22" s="241">
        <v>0.19889999999999999</v>
      </c>
      <c r="E22" s="241">
        <v>11.59</v>
      </c>
      <c r="F22" s="241">
        <v>2.31</v>
      </c>
    </row>
    <row r="23" spans="1:6">
      <c r="A23" s="241" t="s">
        <v>313</v>
      </c>
      <c r="B23" s="242" t="s">
        <v>370</v>
      </c>
      <c r="C23" s="241" t="s">
        <v>362</v>
      </c>
      <c r="D23" s="241">
        <v>0.42</v>
      </c>
      <c r="E23" s="241">
        <v>6.82</v>
      </c>
      <c r="F23" s="241">
        <v>2.86</v>
      </c>
    </row>
    <row r="24" spans="1:6">
      <c r="A24" s="241" t="s">
        <v>311</v>
      </c>
      <c r="B24" s="242" t="s">
        <v>369</v>
      </c>
      <c r="C24" s="241" t="s">
        <v>362</v>
      </c>
      <c r="D24" s="241">
        <v>3.2233000000000001</v>
      </c>
      <c r="E24" s="241">
        <v>18.59</v>
      </c>
      <c r="F24" s="241">
        <v>59.91</v>
      </c>
    </row>
    <row r="25" spans="1:6">
      <c r="A25" s="241" t="s">
        <v>309</v>
      </c>
      <c r="B25" s="242" t="s">
        <v>369</v>
      </c>
      <c r="C25" s="241" t="s">
        <v>362</v>
      </c>
      <c r="D25" s="241">
        <v>6.3E-2</v>
      </c>
      <c r="E25" s="241">
        <v>9.61</v>
      </c>
      <c r="F25" s="241">
        <v>0.6</v>
      </c>
    </row>
    <row r="26" spans="1:6" ht="30">
      <c r="A26" s="241" t="s">
        <v>307</v>
      </c>
      <c r="B26" s="242" t="s">
        <v>368</v>
      </c>
      <c r="C26" s="241" t="s">
        <v>362</v>
      </c>
      <c r="D26" s="241">
        <v>3.4000000000000002E-2</v>
      </c>
      <c r="E26" s="241">
        <v>44.9</v>
      </c>
      <c r="F26" s="241">
        <v>1.53</v>
      </c>
    </row>
    <row r="27" spans="1:6">
      <c r="A27" s="241" t="s">
        <v>305</v>
      </c>
      <c r="B27" s="242" t="s">
        <v>367</v>
      </c>
      <c r="C27" s="241" t="s">
        <v>362</v>
      </c>
      <c r="D27" s="241">
        <v>5.5</v>
      </c>
      <c r="E27" s="241">
        <v>14.38</v>
      </c>
      <c r="F27" s="241">
        <v>79.09</v>
      </c>
    </row>
    <row r="28" spans="1:6">
      <c r="A28" s="241" t="s">
        <v>303</v>
      </c>
      <c r="B28" s="242" t="s">
        <v>366</v>
      </c>
      <c r="C28" s="241" t="s">
        <v>362</v>
      </c>
      <c r="D28" s="241">
        <v>1.2200000000000001E-2</v>
      </c>
      <c r="E28" s="241">
        <v>4.91</v>
      </c>
      <c r="F28" s="241">
        <v>0.06</v>
      </c>
    </row>
    <row r="29" spans="1:6">
      <c r="A29" s="241" t="s">
        <v>301</v>
      </c>
      <c r="B29" s="242" t="s">
        <v>365</v>
      </c>
      <c r="C29" s="241" t="s">
        <v>362</v>
      </c>
      <c r="D29" s="241">
        <v>5.0599999999999999E-2</v>
      </c>
      <c r="E29" s="241">
        <v>85.25</v>
      </c>
      <c r="F29" s="241">
        <v>4.32</v>
      </c>
    </row>
    <row r="30" spans="1:6">
      <c r="A30" s="241" t="s">
        <v>299</v>
      </c>
      <c r="B30" s="242" t="s">
        <v>364</v>
      </c>
      <c r="C30" s="241" t="s">
        <v>362</v>
      </c>
      <c r="D30" s="241">
        <v>1.1999999999999999E-3</v>
      </c>
      <c r="E30" s="241">
        <v>69.39</v>
      </c>
      <c r="F30" s="241">
        <v>0.08</v>
      </c>
    </row>
    <row r="31" spans="1:6">
      <c r="A31" s="241" t="s">
        <v>297</v>
      </c>
      <c r="B31" s="242" t="s">
        <v>363</v>
      </c>
      <c r="C31" s="241" t="s">
        <v>362</v>
      </c>
      <c r="D31" s="241">
        <v>4.8999999999999998E-3</v>
      </c>
      <c r="E31" s="241">
        <v>98.15</v>
      </c>
      <c r="F31" s="241">
        <v>0.48</v>
      </c>
    </row>
  </sheetData>
  <mergeCells count="1"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&amp;C&amp;8 4726-MP-III-KI-04-MST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4</vt:i4>
      </vt:variant>
    </vt:vector>
  </HeadingPairs>
  <TitlesOfParts>
    <vt:vector size="10" baseType="lpstr">
      <vt:lpstr>str tyt_PRB</vt:lpstr>
      <vt:lpstr>PRB</vt:lpstr>
      <vt:lpstr>str tyt_KI</vt:lpstr>
      <vt:lpstr>KI</vt:lpstr>
      <vt:lpstr>zestawienie materiałów</vt:lpstr>
      <vt:lpstr>zestawienie sprzętu</vt:lpstr>
      <vt:lpstr>'str tyt_KI'!Obszar_wydruku</vt:lpstr>
      <vt:lpstr>'str tyt_PRB'!Obszar_wydruku</vt:lpstr>
      <vt:lpstr>KI!Tytuły_wydruku</vt:lpstr>
      <vt:lpstr>PRB!Tytuły_wydruku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Kalinowska, Agnieszka</dc:creator>
  <cp:lastModifiedBy>Kalinowska, Agnieszka</cp:lastModifiedBy>
  <cp:lastPrinted>2020-06-05T09:47:35Z</cp:lastPrinted>
  <dcterms:created xsi:type="dcterms:W3CDTF">2020-06-04T06:53:43Z</dcterms:created>
  <dcterms:modified xsi:type="dcterms:W3CDTF">2020-12-04T10:59:33Z</dcterms:modified>
</cp:coreProperties>
</file>